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ERX_Solver - test\static\"/>
    </mc:Choice>
  </mc:AlternateContent>
  <xr:revisionPtr revIDLastSave="0" documentId="13_ncr:1_{E34C04CA-DB93-4110-9483-C8571124EB67}" xr6:coauthVersionLast="47" xr6:coauthVersionMax="47" xr10:uidLastSave="{00000000-0000-0000-0000-000000000000}"/>
  <bookViews>
    <workbookView xWindow="22932" yWindow="-108" windowWidth="25812" windowHeight="15492" activeTab="2" xr2:uid="{52143E83-E957-4F89-B30A-8FB0F87A9CE8}"/>
  </bookViews>
  <sheets>
    <sheet name="variables" sheetId="1" r:id="rId1"/>
    <sheet name="constraints" sheetId="2" r:id="rId2"/>
    <sheet name="objectives" sheetId="3" r:id="rId3"/>
    <sheet name="desig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 a="1"/>
  <c r="B38" i="2" s="1"/>
  <c r="B2" i="2" a="1"/>
  <c r="B2" i="2" s="1"/>
  <c r="B74" i="2" a="1"/>
  <c r="B74" i="2" s="1"/>
  <c r="C38" i="2" a="1"/>
  <c r="C38" i="2" s="1"/>
  <c r="I24" i="4" a="1"/>
  <c r="I24" i="4" s="1"/>
  <c r="F2" i="2" a="1"/>
  <c r="F2" i="2" s="1"/>
  <c r="T24" i="4" a="1"/>
  <c r="T24" i="4" s="1"/>
  <c r="P24" i="4" a="1"/>
  <c r="P24" i="4" s="1"/>
  <c r="Q24" i="4" a="1"/>
  <c r="Q24" i="4" s="1"/>
  <c r="R24" i="4" a="1"/>
  <c r="R24" i="4" s="1"/>
  <c r="S24" i="4" a="1"/>
  <c r="S24" i="4" s="1"/>
  <c r="O24" i="4" a="1"/>
  <c r="O24" i="4" s="1"/>
  <c r="A2" i="1" a="1"/>
  <c r="A2" i="1" s="1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E24" i="4" a="1"/>
  <c r="D24" i="4"/>
  <c r="K21" i="4"/>
  <c r="E16" i="4" a="1"/>
  <c r="E16" i="4" s="1"/>
  <c r="E15" i="4" a="1"/>
  <c r="E15" i="4" s="1"/>
  <c r="E14" i="4" a="1"/>
  <c r="E14" i="4" s="1"/>
  <c r="E13" i="4" a="1"/>
  <c r="E13" i="4" s="1"/>
  <c r="E12" i="4" a="1"/>
  <c r="E12" i="4" s="1"/>
  <c r="E11" i="4" a="1"/>
  <c r="M33" i="4" l="1"/>
  <c r="M47" i="4"/>
  <c r="M32" i="4"/>
  <c r="M44" i="4"/>
  <c r="M31" i="4"/>
  <c r="M42" i="4"/>
  <c r="M30" i="4"/>
  <c r="M40" i="4"/>
  <c r="M29" i="4"/>
  <c r="M52" i="4"/>
  <c r="M28" i="4"/>
  <c r="M38" i="4"/>
  <c r="M27" i="4"/>
  <c r="M34" i="4"/>
  <c r="M26" i="4"/>
  <c r="M25" i="4"/>
  <c r="M24" i="4"/>
  <c r="M59" i="4"/>
  <c r="M49" i="4"/>
  <c r="M51" i="4"/>
  <c r="M41" i="4"/>
  <c r="M36" i="4"/>
  <c r="M46" i="4"/>
  <c r="M45" i="4"/>
  <c r="M56" i="4"/>
  <c r="M35" i="4"/>
  <c r="M55" i="4"/>
  <c r="M50" i="4"/>
  <c r="M58" i="4"/>
  <c r="M48" i="4"/>
  <c r="M57" i="4"/>
  <c r="M43" i="4"/>
  <c r="M54" i="4"/>
  <c r="M39" i="4"/>
  <c r="M53" i="4"/>
  <c r="M37" i="4"/>
  <c r="L33" i="4"/>
  <c r="L32" i="4"/>
  <c r="L31" i="4"/>
  <c r="L30" i="4"/>
  <c r="L28" i="4"/>
  <c r="L27" i="4"/>
  <c r="L29" i="4"/>
  <c r="L51" i="4"/>
  <c r="L49" i="4"/>
  <c r="L44" i="4"/>
  <c r="L36" i="4"/>
  <c r="L35" i="4"/>
  <c r="L58" i="4"/>
  <c r="L57" i="4"/>
  <c r="L54" i="4"/>
  <c r="L52" i="4"/>
  <c r="L39" i="4"/>
  <c r="L41" i="4"/>
  <c r="L38" i="4"/>
  <c r="L43" i="4"/>
  <c r="E24" i="4"/>
  <c r="L24" i="4" s="1"/>
  <c r="L47" i="4"/>
  <c r="L56" i="4"/>
  <c r="L55" i="4"/>
  <c r="L53" i="4"/>
  <c r="L50" i="4"/>
  <c r="L59" i="4"/>
  <c r="L46" i="4"/>
  <c r="L40" i="4"/>
  <c r="L42" i="4"/>
  <c r="L48" i="4"/>
  <c r="L45" i="4"/>
  <c r="L37" i="4"/>
  <c r="L34" i="4"/>
  <c r="L26" i="4"/>
  <c r="L25" i="4"/>
  <c r="J17" i="4"/>
  <c r="F17" i="4"/>
  <c r="G17" i="4"/>
  <c r="E11" i="4"/>
  <c r="E17" i="4" s="1"/>
  <c r="I17" i="4"/>
  <c r="H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<sst xmlns="http://schemas.openxmlformats.org/spreadsheetml/2006/main" count="594" uniqueCount="124">
  <si>
    <t>Var</t>
  </si>
  <si>
    <t>Type</t>
  </si>
  <si>
    <t>LB</t>
  </si>
  <si>
    <t>UB</t>
  </si>
  <si>
    <t>Desciption</t>
  </si>
  <si>
    <t>Active</t>
  </si>
  <si>
    <t>binary</t>
  </si>
  <si>
    <t>yes</t>
  </si>
  <si>
    <t>Constraint</t>
  </si>
  <si>
    <t>Coef</t>
  </si>
  <si>
    <t>Sense</t>
  </si>
  <si>
    <t>RHS</t>
  </si>
  <si>
    <t>Description</t>
  </si>
  <si>
    <t>C1</t>
  </si>
  <si>
    <t>&lt;=</t>
  </si>
  <si>
    <t>C2</t>
  </si>
  <si>
    <t>&gt;=</t>
  </si>
  <si>
    <t>Direction</t>
  </si>
  <si>
    <t>y1</t>
  </si>
  <si>
    <t>y2</t>
  </si>
  <si>
    <t>y3</t>
  </si>
  <si>
    <t>y4</t>
  </si>
  <si>
    <t>RHS_Expr</t>
  </si>
  <si>
    <t>C3</t>
  </si>
  <si>
    <t>C4</t>
  </si>
  <si>
    <t>C5</t>
  </si>
  <si>
    <t>C6</t>
  </si>
  <si>
    <t>Total bin used</t>
  </si>
  <si>
    <t>j: District is served by the Station</t>
  </si>
  <si>
    <t>D1</t>
  </si>
  <si>
    <t>D2</t>
  </si>
  <si>
    <t>D3</t>
  </si>
  <si>
    <t>D4</t>
  </si>
  <si>
    <t>D5</t>
  </si>
  <si>
    <t>D6</t>
  </si>
  <si>
    <t>i: District have a Station</t>
  </si>
  <si>
    <t>Supplied Station to District (x)</t>
  </si>
  <si>
    <t>Built Station by District (x)</t>
  </si>
  <si>
    <t>each of district should have at least 01supplied station</t>
  </si>
  <si>
    <t>station is built in district (y)</t>
  </si>
  <si>
    <t>y5</t>
  </si>
  <si>
    <t>y6</t>
  </si>
  <si>
    <t>ensure that a station is built if one or more districts are to be served by it</t>
  </si>
  <si>
    <t>time to supply not over 20 mins</t>
  </si>
  <si>
    <t>Station 1</t>
  </si>
  <si>
    <t>Station 2</t>
  </si>
  <si>
    <t>Station 3</t>
  </si>
  <si>
    <t>Station 4</t>
  </si>
  <si>
    <t>Station 5</t>
  </si>
  <si>
    <t>Station 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</si>
  <si>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</si>
  <si>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</si>
  <si>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</si>
  <si>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</si>
  <si>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</si>
  <si>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</si>
  <si>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</si>
  <si>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</si>
  <si>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</si>
  <si>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</si>
  <si>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</si>
  <si>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</si>
  <si>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</si>
  <si>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</si>
  <si>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</si>
  <si>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</si>
  <si>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</si>
  <si>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</si>
  <si>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</si>
  <si>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</si>
  <si>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</si>
  <si>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</si>
  <si>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</si>
  <si>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</si>
  <si>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</si>
  <si>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</si>
  <si>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</si>
  <si>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</si>
  <si>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</si>
  <si>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</si>
  <si>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</si>
  <si>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</si>
  <si>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</si>
  <si>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</si>
  <si>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</si>
  <si>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</si>
  <si>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</si>
  <si>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</si>
  <si>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</si>
  <si>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</si>
  <si>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</si>
  <si>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</si>
  <si>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</si>
  <si>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</si>
  <si>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</si>
  <si>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</si>
  <si>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</si>
  <si>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</si>
  <si>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</si>
  <si>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</si>
  <si>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</si>
  <si>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</si>
  <si>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</si>
  <si>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</si>
  <si>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</si>
  <si>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</si>
  <si>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</si>
  <si>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</si>
  <si>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</si>
  <si>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</si>
  <si>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</si>
  <si>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</si>
  <si>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</si>
  <si>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</si>
  <si>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</si>
  <si>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</si>
  <si>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</si>
  <si>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</si>
  <si>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</si>
  <si>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</si>
  <si>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</si>
  <si>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</si>
  <si>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Value</t>
  </si>
  <si>
    <t>minimize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</si>
</sst>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</font>
    <font>
      <sz val="8"/>
      <name val="Times New Roman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3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1"/>
    <xf numFmtId="1" fontId="2" fillId="0" borderId="0" xfId="1" applyNumberFormat="1" applyAlignment="1">
      <alignment horizontal="center"/>
    </xf>
    <xf numFmtId="0" fontId="2" fillId="2" borderId="0" xfId="1" applyFill="1" applyAlignment="1">
      <alignment horizontal="center"/>
    </xf>
    <xf numFmtId="0" fontId="2" fillId="3" borderId="0" xfId="1" applyFill="1" applyAlignment="1">
      <alignment horizontal="center"/>
    </xf>
    <xf numFmtId="0" fontId="2" fillId="0" borderId="0" xfId="1" applyAlignment="1">
      <alignment horizontal="left" wrapText="1"/>
    </xf>
    <xf numFmtId="1" fontId="2" fillId="0" borderId="0" xfId="1" applyNumberFormat="1"/>
    <xf numFmtId="0" fontId="0" fillId="3" borderId="0" xfId="0" applyFill="1"/>
    <xf numFmtId="1" fontId="2" fillId="4" borderId="0" xfId="1" applyNumberFormat="1" applyFill="1" applyAlignment="1">
      <alignment horizontal="left"/>
    </xf>
    <xf numFmtId="0" fontId="3" fillId="0" borderId="0" xfId="1" applyFont="1" applyAlignment="1">
      <alignment horizontal="left" wrapText="1"/>
    </xf>
    <xf numFmtId="0" fontId="5" fillId="0" borderId="0" xfId="0" applyFont="1" applyAlignment="1">
      <alignment horizontal="left" wrapText="1"/>
    </xf>
    <xf numFmtId="3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 textRotation="90" wrapText="1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_Applications.xls" xfId="1" xr:uid="{0F538E6A-1275-4FAE-8238-37535CA73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7F2A-4C34-4902-83F3-AAD2C5A27A4D}">
  <dimension ref="A1:F43"/>
  <sheetViews>
    <sheetView topLeftCell="A22" workbookViewId="0">
      <selection activeCell="J10" sqref="J10"/>
    </sheetView>
  </sheetViews>
  <sheetFormatPr defaultRowHeight="13.8" x14ac:dyDescent="0.25"/>
  <cols>
    <col min="2" max="2" width="17.88671875" customWidth="1"/>
    <col min="5" max="5" width="17.77734375" customWidth="1"/>
    <col min="6" max="6" width="12.77734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 t="str" cm="1">
        <f t="array" ref="A2:A37">_xlfn.TOCOL(design!E11:J16,,1)</f>
        <v>x11</v>
      </c>
      <c r="B2" t="s">
        <v>6</v>
      </c>
      <c r="F2" t="s">
        <v>7</v>
      </c>
    </row>
    <row r="3" spans="1:6" x14ac:dyDescent="0.25">
      <c r="A3" s="1" t="str">
        <v>x21</v>
      </c>
      <c r="B3" t="s">
        <v>6</v>
      </c>
      <c r="F3" t="s">
        <v>7</v>
      </c>
    </row>
    <row r="4" spans="1:6" x14ac:dyDescent="0.25">
      <c r="A4" s="1" t="str">
        <v>x31</v>
      </c>
      <c r="B4" t="s">
        <v>6</v>
      </c>
      <c r="F4" t="s">
        <v>7</v>
      </c>
    </row>
    <row r="5" spans="1:6" x14ac:dyDescent="0.25">
      <c r="A5" s="1" t="str">
        <v>x41</v>
      </c>
      <c r="B5" t="s">
        <v>6</v>
      </c>
      <c r="F5" t="s">
        <v>7</v>
      </c>
    </row>
    <row r="6" spans="1:6" x14ac:dyDescent="0.25">
      <c r="A6" s="1" t="str">
        <v>x51</v>
      </c>
      <c r="B6" t="s">
        <v>6</v>
      </c>
      <c r="F6" t="s">
        <v>7</v>
      </c>
    </row>
    <row r="7" spans="1:6" x14ac:dyDescent="0.25">
      <c r="A7" s="1" t="str">
        <v>x61</v>
      </c>
      <c r="B7" t="s">
        <v>6</v>
      </c>
      <c r="F7" t="s">
        <v>7</v>
      </c>
    </row>
    <row r="8" spans="1:6" x14ac:dyDescent="0.25">
      <c r="A8" s="1" t="str">
        <v>x12</v>
      </c>
      <c r="B8" t="s">
        <v>6</v>
      </c>
      <c r="F8" t="s">
        <v>7</v>
      </c>
    </row>
    <row r="9" spans="1:6" x14ac:dyDescent="0.25">
      <c r="A9" s="1" t="str">
        <v>x22</v>
      </c>
      <c r="B9" t="s">
        <v>6</v>
      </c>
      <c r="F9" t="s">
        <v>7</v>
      </c>
    </row>
    <row r="10" spans="1:6" x14ac:dyDescent="0.25">
      <c r="A10" s="1" t="str">
        <v>x32</v>
      </c>
      <c r="B10" t="s">
        <v>6</v>
      </c>
      <c r="F10" t="s">
        <v>7</v>
      </c>
    </row>
    <row r="11" spans="1:6" x14ac:dyDescent="0.25">
      <c r="A11" s="1" t="str">
        <v>x42</v>
      </c>
      <c r="B11" t="s">
        <v>6</v>
      </c>
      <c r="F11" t="s">
        <v>7</v>
      </c>
    </row>
    <row r="12" spans="1:6" x14ac:dyDescent="0.25">
      <c r="A12" s="1" t="str">
        <v>x52</v>
      </c>
      <c r="B12" t="s">
        <v>6</v>
      </c>
      <c r="F12" t="s">
        <v>7</v>
      </c>
    </row>
    <row r="13" spans="1:6" x14ac:dyDescent="0.25">
      <c r="A13" s="1" t="str">
        <v>x62</v>
      </c>
      <c r="B13" t="s">
        <v>6</v>
      </c>
      <c r="F13" t="s">
        <v>7</v>
      </c>
    </row>
    <row r="14" spans="1:6" x14ac:dyDescent="0.25">
      <c r="A14" t="str">
        <v>x13</v>
      </c>
      <c r="B14" t="s">
        <v>6</v>
      </c>
      <c r="F14" t="s">
        <v>7</v>
      </c>
    </row>
    <row r="15" spans="1:6" x14ac:dyDescent="0.25">
      <c r="A15" t="str">
        <v>x23</v>
      </c>
      <c r="B15" t="s">
        <v>6</v>
      </c>
      <c r="F15" t="s">
        <v>7</v>
      </c>
    </row>
    <row r="16" spans="1:6" x14ac:dyDescent="0.25">
      <c r="A16" t="str">
        <v>x33</v>
      </c>
      <c r="B16" t="s">
        <v>6</v>
      </c>
      <c r="F16" t="s">
        <v>7</v>
      </c>
    </row>
    <row r="17" spans="1:6" x14ac:dyDescent="0.25">
      <c r="A17" t="str">
        <v>x43</v>
      </c>
      <c r="B17" t="s">
        <v>6</v>
      </c>
      <c r="F17" t="s">
        <v>7</v>
      </c>
    </row>
    <row r="18" spans="1:6" x14ac:dyDescent="0.25">
      <c r="A18" t="str">
        <v>x53</v>
      </c>
      <c r="B18" t="s">
        <v>6</v>
      </c>
      <c r="F18" t="s">
        <v>7</v>
      </c>
    </row>
    <row r="19" spans="1:6" x14ac:dyDescent="0.25">
      <c r="A19" t="str">
        <v>x63</v>
      </c>
      <c r="B19" t="s">
        <v>6</v>
      </c>
      <c r="F19" t="s">
        <v>7</v>
      </c>
    </row>
    <row r="20" spans="1:6" x14ac:dyDescent="0.25">
      <c r="A20" t="str">
        <v>x14</v>
      </c>
      <c r="B20" t="s">
        <v>6</v>
      </c>
      <c r="F20" t="s">
        <v>7</v>
      </c>
    </row>
    <row r="21" spans="1:6" x14ac:dyDescent="0.25">
      <c r="A21" t="str">
        <v>x24</v>
      </c>
      <c r="B21" t="s">
        <v>6</v>
      </c>
      <c r="F21" t="s">
        <v>7</v>
      </c>
    </row>
    <row r="22" spans="1:6" x14ac:dyDescent="0.25">
      <c r="A22" t="str">
        <v>x34</v>
      </c>
      <c r="B22" t="s">
        <v>6</v>
      </c>
      <c r="F22" t="s">
        <v>7</v>
      </c>
    </row>
    <row r="23" spans="1:6" x14ac:dyDescent="0.25">
      <c r="A23" t="str">
        <v>x44</v>
      </c>
      <c r="B23" t="s">
        <v>6</v>
      </c>
      <c r="F23" t="s">
        <v>7</v>
      </c>
    </row>
    <row r="24" spans="1:6" x14ac:dyDescent="0.25">
      <c r="A24" t="str">
        <v>x54</v>
      </c>
      <c r="B24" t="s">
        <v>6</v>
      </c>
      <c r="F24" t="s">
        <v>7</v>
      </c>
    </row>
    <row r="25" spans="1:6" x14ac:dyDescent="0.25">
      <c r="A25" t="str">
        <v>x64</v>
      </c>
      <c r="B25" t="s">
        <v>6</v>
      </c>
      <c r="F25" t="s">
        <v>7</v>
      </c>
    </row>
    <row r="26" spans="1:6" x14ac:dyDescent="0.25">
      <c r="A26" t="str">
        <v>x15</v>
      </c>
      <c r="B26" t="s">
        <v>6</v>
      </c>
      <c r="F26" t="s">
        <v>7</v>
      </c>
    </row>
    <row r="27" spans="1:6" x14ac:dyDescent="0.25">
      <c r="A27" t="str">
        <v>x25</v>
      </c>
      <c r="B27" t="s">
        <v>6</v>
      </c>
      <c r="F27" t="s">
        <v>7</v>
      </c>
    </row>
    <row r="28" spans="1:6" x14ac:dyDescent="0.25">
      <c r="A28" t="str">
        <v>x35</v>
      </c>
      <c r="B28" t="s">
        <v>6</v>
      </c>
      <c r="F28" t="s">
        <v>7</v>
      </c>
    </row>
    <row r="29" spans="1:6" x14ac:dyDescent="0.25">
      <c r="A29" t="str">
        <v>x45</v>
      </c>
      <c r="B29" t="s">
        <v>6</v>
      </c>
      <c r="F29" t="s">
        <v>7</v>
      </c>
    </row>
    <row r="30" spans="1:6" x14ac:dyDescent="0.25">
      <c r="A30" t="str">
        <v>x55</v>
      </c>
      <c r="B30" t="s">
        <v>6</v>
      </c>
      <c r="F30" t="s">
        <v>7</v>
      </c>
    </row>
    <row r="31" spans="1:6" x14ac:dyDescent="0.25">
      <c r="A31" t="str">
        <v>x65</v>
      </c>
      <c r="B31" t="s">
        <v>6</v>
      </c>
      <c r="F31" t="s">
        <v>7</v>
      </c>
    </row>
    <row r="32" spans="1:6" x14ac:dyDescent="0.25">
      <c r="A32" t="str">
        <v>x16</v>
      </c>
      <c r="B32" t="s">
        <v>6</v>
      </c>
      <c r="F32" t="s">
        <v>7</v>
      </c>
    </row>
    <row r="33" spans="1:6" x14ac:dyDescent="0.25">
      <c r="A33" t="str">
        <v>x26</v>
      </c>
      <c r="B33" t="s">
        <v>6</v>
      </c>
      <c r="F33" t="s">
        <v>7</v>
      </c>
    </row>
    <row r="34" spans="1:6" x14ac:dyDescent="0.25">
      <c r="A34" t="str">
        <v>x36</v>
      </c>
      <c r="B34" t="s">
        <v>6</v>
      </c>
      <c r="F34" t="s">
        <v>7</v>
      </c>
    </row>
    <row r="35" spans="1:6" x14ac:dyDescent="0.25">
      <c r="A35" t="str">
        <v>x46</v>
      </c>
      <c r="B35" t="s">
        <v>6</v>
      </c>
      <c r="F35" t="s">
        <v>7</v>
      </c>
    </row>
    <row r="36" spans="1:6" x14ac:dyDescent="0.25">
      <c r="A36" t="str">
        <v>x56</v>
      </c>
      <c r="B36" t="s">
        <v>6</v>
      </c>
      <c r="F36" t="s">
        <v>7</v>
      </c>
    </row>
    <row r="37" spans="1:6" x14ac:dyDescent="0.25">
      <c r="A37" t="str">
        <v>x66</v>
      </c>
      <c r="B37" t="s">
        <v>6</v>
      </c>
      <c r="F37" t="s">
        <v>7</v>
      </c>
    </row>
    <row r="38" spans="1:6" x14ac:dyDescent="0.25">
      <c r="A38" t="s">
        <v>18</v>
      </c>
      <c r="B38" t="s">
        <v>6</v>
      </c>
      <c r="F38" t="s">
        <v>7</v>
      </c>
    </row>
    <row r="39" spans="1:6" x14ac:dyDescent="0.25">
      <c r="A39" t="s">
        <v>19</v>
      </c>
      <c r="B39" t="s">
        <v>6</v>
      </c>
      <c r="F39" t="s">
        <v>7</v>
      </c>
    </row>
    <row r="40" spans="1:6" x14ac:dyDescent="0.25">
      <c r="A40" t="s">
        <v>20</v>
      </c>
      <c r="B40" t="s">
        <v>6</v>
      </c>
      <c r="F40" t="s">
        <v>7</v>
      </c>
    </row>
    <row r="41" spans="1:6" x14ac:dyDescent="0.25">
      <c r="A41" t="s">
        <v>21</v>
      </c>
      <c r="B41" t="s">
        <v>6</v>
      </c>
      <c r="F41" t="s">
        <v>7</v>
      </c>
    </row>
    <row r="42" spans="1:6" x14ac:dyDescent="0.25">
      <c r="A42" t="s">
        <v>40</v>
      </c>
      <c r="B42" t="s">
        <v>6</v>
      </c>
      <c r="F42" t="s">
        <v>7</v>
      </c>
    </row>
    <row r="43" spans="1:6" x14ac:dyDescent="0.25">
      <c r="A43" t="s">
        <v>41</v>
      </c>
      <c r="B43" t="s">
        <v>6</v>
      </c>
      <c r="F43" t="s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35F8-BCC5-473D-96FC-9A95B1CED0A7}">
  <dimension ref="A1:H109"/>
  <sheetViews>
    <sheetView workbookViewId="0">
      <selection activeCell="E76" sqref="E76"/>
    </sheetView>
  </sheetViews>
  <sheetFormatPr defaultRowHeight="13.8" x14ac:dyDescent="0.25"/>
  <cols>
    <col min="1" max="1" width="9.21875" bestFit="1" customWidth="1"/>
    <col min="2" max="3" width="12.88671875" customWidth="1"/>
    <col min="4" max="4" width="17" customWidth="1"/>
    <col min="5" max="6" width="15" customWidth="1"/>
    <col min="7" max="7" width="18.5546875" bestFit="1" customWidth="1"/>
    <col min="8" max="8" width="6.109375" bestFit="1" customWidth="1"/>
  </cols>
  <sheetData>
    <row r="1" spans="1:8" x14ac:dyDescent="0.25">
      <c r="A1" t="s">
        <v>8</v>
      </c>
      <c r="B1" t="s">
        <v>0</v>
      </c>
      <c r="C1" t="s">
        <v>9</v>
      </c>
      <c r="D1" t="s">
        <v>10</v>
      </c>
      <c r="E1" t="s">
        <v>11</v>
      </c>
      <c r="F1" t="s">
        <v>22</v>
      </c>
      <c r="G1" t="s">
        <v>12</v>
      </c>
      <c r="H1" t="s">
        <v>5</v>
      </c>
    </row>
    <row r="2" spans="1:8" x14ac:dyDescent="0.25">
      <c r="A2" t="s">
        <v>13</v>
      </c>
      <c r="B2" t="str" cm="1">
        <f t="array" ref="B2:B37">_xlfn.TOCOL(design!E11:J16,,FALSE)</f>
        <v>x11</v>
      </c>
      <c r="C2">
        <v>1</v>
      </c>
      <c r="D2" t="s">
        <v>14</v>
      </c>
      <c r="F2" t="str" cm="1">
        <f t="array" ref="F2:F37">_xlfn.TOCOL(design!O24:T29,1,TRUE)</f>
        <v>y1</v>
      </c>
      <c r="H2" t="s">
        <v>7</v>
      </c>
    </row>
    <row r="3" spans="1:8" x14ac:dyDescent="0.25">
      <c r="A3" t="s">
        <v>15</v>
      </c>
      <c r="B3" t="str">
        <v>x12</v>
      </c>
      <c r="C3">
        <v>1</v>
      </c>
      <c r="D3" t="s">
        <v>14</v>
      </c>
      <c r="F3" t="str">
        <v>y1</v>
      </c>
      <c r="H3" t="s">
        <v>7</v>
      </c>
    </row>
    <row r="4" spans="1:8" x14ac:dyDescent="0.25">
      <c r="A4" t="s">
        <v>23</v>
      </c>
      <c r="B4" t="str">
        <v>x13</v>
      </c>
      <c r="C4">
        <v>1</v>
      </c>
      <c r="D4" t="s">
        <v>14</v>
      </c>
      <c r="F4" t="str">
        <v>y1</v>
      </c>
      <c r="H4" t="s">
        <v>7</v>
      </c>
    </row>
    <row r="5" spans="1:8" x14ac:dyDescent="0.25">
      <c r="A5" t="s">
        <v>24</v>
      </c>
      <c r="B5" t="str">
        <v>x14</v>
      </c>
      <c r="C5">
        <v>1</v>
      </c>
      <c r="D5" t="s">
        <v>14</v>
      </c>
      <c r="F5" t="str">
        <v>y1</v>
      </c>
      <c r="H5" t="s">
        <v>7</v>
      </c>
    </row>
    <row r="6" spans="1:8" x14ac:dyDescent="0.25">
      <c r="A6" t="s">
        <v>25</v>
      </c>
      <c r="B6" t="str">
        <v>x15</v>
      </c>
      <c r="C6">
        <v>1</v>
      </c>
      <c r="D6" t="s">
        <v>14</v>
      </c>
      <c r="F6" t="str">
        <v>y1</v>
      </c>
      <c r="H6" t="s">
        <v>7</v>
      </c>
    </row>
    <row r="7" spans="1:8" x14ac:dyDescent="0.25">
      <c r="A7" t="s">
        <v>26</v>
      </c>
      <c r="B7" t="str">
        <v>x16</v>
      </c>
      <c r="C7">
        <v>1</v>
      </c>
      <c r="D7" t="s">
        <v>14</v>
      </c>
      <c r="F7" t="str">
        <v>y1</v>
      </c>
      <c r="H7" t="s">
        <v>7</v>
      </c>
    </row>
    <row r="8" spans="1:8" x14ac:dyDescent="0.25">
      <c r="A8" t="s">
        <v>50</v>
      </c>
      <c r="B8" t="str">
        <v>x21</v>
      </c>
      <c r="C8">
        <v>1</v>
      </c>
      <c r="D8" t="s">
        <v>14</v>
      </c>
      <c r="F8" t="str">
        <v>y2</v>
      </c>
      <c r="H8" t="s">
        <v>7</v>
      </c>
    </row>
    <row r="9" spans="1:8" x14ac:dyDescent="0.25">
      <c r="A9" t="s">
        <v>51</v>
      </c>
      <c r="B9" t="str">
        <v>x22</v>
      </c>
      <c r="C9">
        <v>1</v>
      </c>
      <c r="D9" t="s">
        <v>14</v>
      </c>
      <c r="F9" t="str">
        <v>y2</v>
      </c>
      <c r="H9" t="s">
        <v>7</v>
      </c>
    </row>
    <row r="10" spans="1:8" x14ac:dyDescent="0.25">
      <c r="A10" t="s">
        <v>52</v>
      </c>
      <c r="B10" t="str">
        <v>x23</v>
      </c>
      <c r="C10">
        <v>1</v>
      </c>
      <c r="D10" t="s">
        <v>14</v>
      </c>
      <c r="F10" t="str">
        <v>y2</v>
      </c>
      <c r="H10" t="s">
        <v>7</v>
      </c>
    </row>
    <row r="11" spans="1:8" x14ac:dyDescent="0.25">
      <c r="A11" t="s">
        <v>53</v>
      </c>
      <c r="B11" t="str">
        <v>x24</v>
      </c>
      <c r="C11">
        <v>1</v>
      </c>
      <c r="D11" t="s">
        <v>14</v>
      </c>
      <c r="F11" t="str">
        <v>y2</v>
      </c>
      <c r="H11" t="s">
        <v>7</v>
      </c>
    </row>
    <row r="12" spans="1:8" x14ac:dyDescent="0.25">
      <c r="A12" t="s">
        <v>54</v>
      </c>
      <c r="B12" t="str">
        <v>x25</v>
      </c>
      <c r="C12">
        <v>1</v>
      </c>
      <c r="D12" t="s">
        <v>14</v>
      </c>
      <c r="F12" t="str">
        <v>y2</v>
      </c>
      <c r="H12" t="s">
        <v>7</v>
      </c>
    </row>
    <row r="13" spans="1:8" x14ac:dyDescent="0.25">
      <c r="A13" t="s">
        <v>55</v>
      </c>
      <c r="B13" t="str">
        <v>x26</v>
      </c>
      <c r="C13">
        <v>1</v>
      </c>
      <c r="D13" t="s">
        <v>14</v>
      </c>
      <c r="F13" t="str">
        <v>y2</v>
      </c>
      <c r="H13" t="s">
        <v>7</v>
      </c>
    </row>
    <row r="14" spans="1:8" x14ac:dyDescent="0.25">
      <c r="A14" t="s">
        <v>56</v>
      </c>
      <c r="B14" t="str">
        <v>x31</v>
      </c>
      <c r="C14">
        <v>1</v>
      </c>
      <c r="D14" t="s">
        <v>14</v>
      </c>
      <c r="F14" t="str">
        <v>y3</v>
      </c>
      <c r="H14" t="s">
        <v>7</v>
      </c>
    </row>
    <row r="15" spans="1:8" x14ac:dyDescent="0.25">
      <c r="A15" t="s">
        <v>57</v>
      </c>
      <c r="B15" t="str">
        <v>x32</v>
      </c>
      <c r="C15">
        <v>1</v>
      </c>
      <c r="D15" t="s">
        <v>14</v>
      </c>
      <c r="F15" t="str">
        <v>y3</v>
      </c>
      <c r="H15" t="s">
        <v>7</v>
      </c>
    </row>
    <row r="16" spans="1:8" x14ac:dyDescent="0.25">
      <c r="A16" t="s">
        <v>58</v>
      </c>
      <c r="B16" t="str">
        <v>x33</v>
      </c>
      <c r="C16">
        <v>1</v>
      </c>
      <c r="D16" t="s">
        <v>14</v>
      </c>
      <c r="F16" t="str">
        <v>y3</v>
      </c>
      <c r="H16" t="s">
        <v>7</v>
      </c>
    </row>
    <row r="17" spans="1:8" x14ac:dyDescent="0.25">
      <c r="A17" t="s">
        <v>59</v>
      </c>
      <c r="B17" t="str">
        <v>x34</v>
      </c>
      <c r="C17">
        <v>1</v>
      </c>
      <c r="D17" t="s">
        <v>14</v>
      </c>
      <c r="F17" t="str">
        <v>y3</v>
      </c>
      <c r="H17" t="s">
        <v>7</v>
      </c>
    </row>
    <row r="18" spans="1:8" x14ac:dyDescent="0.25">
      <c r="A18" t="s">
        <v>60</v>
      </c>
      <c r="B18" t="str">
        <v>x35</v>
      </c>
      <c r="C18">
        <v>1</v>
      </c>
      <c r="D18" t="s">
        <v>14</v>
      </c>
      <c r="F18" t="str">
        <v>y3</v>
      </c>
      <c r="H18" t="s">
        <v>7</v>
      </c>
    </row>
    <row r="19" spans="1:8" x14ac:dyDescent="0.25">
      <c r="A19" t="s">
        <v>61</v>
      </c>
      <c r="B19" t="str">
        <v>x36</v>
      </c>
      <c r="C19">
        <v>1</v>
      </c>
      <c r="D19" t="s">
        <v>14</v>
      </c>
      <c r="F19" t="str">
        <v>y3</v>
      </c>
      <c r="H19" t="s">
        <v>7</v>
      </c>
    </row>
    <row r="20" spans="1:8" x14ac:dyDescent="0.25">
      <c r="A20" t="s">
        <v>62</v>
      </c>
      <c r="B20" t="str">
        <v>x41</v>
      </c>
      <c r="C20">
        <v>1</v>
      </c>
      <c r="D20" t="s">
        <v>14</v>
      </c>
      <c r="F20" t="str">
        <v>y4</v>
      </c>
      <c r="H20" t="s">
        <v>7</v>
      </c>
    </row>
    <row r="21" spans="1:8" x14ac:dyDescent="0.25">
      <c r="A21" t="s">
        <v>63</v>
      </c>
      <c r="B21" t="str">
        <v>x42</v>
      </c>
      <c r="C21">
        <v>1</v>
      </c>
      <c r="D21" t="s">
        <v>14</v>
      </c>
      <c r="F21" t="str">
        <v>y4</v>
      </c>
      <c r="H21" t="s">
        <v>7</v>
      </c>
    </row>
    <row r="22" spans="1:8" x14ac:dyDescent="0.25">
      <c r="A22" t="s">
        <v>64</v>
      </c>
      <c r="B22" t="str">
        <v>x43</v>
      </c>
      <c r="C22">
        <v>1</v>
      </c>
      <c r="D22" t="s">
        <v>14</v>
      </c>
      <c r="F22" t="str">
        <v>y4</v>
      </c>
      <c r="H22" t="s">
        <v>7</v>
      </c>
    </row>
    <row r="23" spans="1:8" x14ac:dyDescent="0.25">
      <c r="A23" t="s">
        <v>65</v>
      </c>
      <c r="B23" t="str">
        <v>x44</v>
      </c>
      <c r="C23">
        <v>1</v>
      </c>
      <c r="D23" t="s">
        <v>14</v>
      </c>
      <c r="F23" t="str">
        <v>y4</v>
      </c>
      <c r="H23" t="s">
        <v>7</v>
      </c>
    </row>
    <row r="24" spans="1:8" x14ac:dyDescent="0.25">
      <c r="A24" t="s">
        <v>66</v>
      </c>
      <c r="B24" t="str">
        <v>x45</v>
      </c>
      <c r="C24">
        <v>1</v>
      </c>
      <c r="D24" t="s">
        <v>14</v>
      </c>
      <c r="F24" t="str">
        <v>y4</v>
      </c>
      <c r="H24" t="s">
        <v>7</v>
      </c>
    </row>
    <row r="25" spans="1:8" x14ac:dyDescent="0.25">
      <c r="A25" t="s">
        <v>67</v>
      </c>
      <c r="B25" t="str">
        <v>x46</v>
      </c>
      <c r="C25">
        <v>1</v>
      </c>
      <c r="D25" t="s">
        <v>14</v>
      </c>
      <c r="F25" t="str">
        <v>y4</v>
      </c>
      <c r="H25" t="s">
        <v>7</v>
      </c>
    </row>
    <row r="26" spans="1:8" x14ac:dyDescent="0.25">
      <c r="A26" t="s">
        <v>68</v>
      </c>
      <c r="B26" t="str">
        <v>x51</v>
      </c>
      <c r="C26">
        <v>1</v>
      </c>
      <c r="D26" t="s">
        <v>14</v>
      </c>
      <c r="F26" t="str">
        <v>y5</v>
      </c>
      <c r="H26" t="s">
        <v>7</v>
      </c>
    </row>
    <row r="27" spans="1:8" x14ac:dyDescent="0.25">
      <c r="A27" t="s">
        <v>69</v>
      </c>
      <c r="B27" t="str">
        <v>x52</v>
      </c>
      <c r="C27">
        <v>1</v>
      </c>
      <c r="D27" t="s">
        <v>14</v>
      </c>
      <c r="F27" t="str">
        <v>y5</v>
      </c>
      <c r="H27" t="s">
        <v>7</v>
      </c>
    </row>
    <row r="28" spans="1:8" x14ac:dyDescent="0.25">
      <c r="A28" t="s">
        <v>70</v>
      </c>
      <c r="B28" t="str">
        <v>x53</v>
      </c>
      <c r="C28">
        <v>1</v>
      </c>
      <c r="D28" t="s">
        <v>14</v>
      </c>
      <c r="F28" t="str">
        <v>y5</v>
      </c>
      <c r="H28" t="s">
        <v>7</v>
      </c>
    </row>
    <row r="29" spans="1:8" x14ac:dyDescent="0.25">
      <c r="A29" t="s">
        <v>71</v>
      </c>
      <c r="B29" t="str">
        <v>x54</v>
      </c>
      <c r="C29">
        <v>1</v>
      </c>
      <c r="D29" t="s">
        <v>14</v>
      </c>
      <c r="F29" t="str">
        <v>y5</v>
      </c>
      <c r="H29" t="s">
        <v>7</v>
      </c>
    </row>
    <row r="30" spans="1:8" x14ac:dyDescent="0.25">
      <c r="A30" t="s">
        <v>72</v>
      </c>
      <c r="B30" t="str">
        <v>x55</v>
      </c>
      <c r="C30">
        <v>1</v>
      </c>
      <c r="D30" t="s">
        <v>14</v>
      </c>
      <c r="F30" t="str">
        <v>y5</v>
      </c>
      <c r="H30" t="s">
        <v>7</v>
      </c>
    </row>
    <row r="31" spans="1:8" x14ac:dyDescent="0.25">
      <c r="A31" t="s">
        <v>73</v>
      </c>
      <c r="B31" t="str">
        <v>x56</v>
      </c>
      <c r="C31">
        <v>1</v>
      </c>
      <c r="D31" t="s">
        <v>14</v>
      </c>
      <c r="F31" t="str">
        <v>y5</v>
      </c>
      <c r="H31" t="s">
        <v>7</v>
      </c>
    </row>
    <row r="32" spans="1:8" x14ac:dyDescent="0.25">
      <c r="A32" t="s">
        <v>74</v>
      </c>
      <c r="B32" t="str">
        <v>x61</v>
      </c>
      <c r="C32">
        <v>1</v>
      </c>
      <c r="D32" t="s">
        <v>14</v>
      </c>
      <c r="F32" t="str">
        <v>y6</v>
      </c>
      <c r="H32" t="s">
        <v>7</v>
      </c>
    </row>
    <row r="33" spans="1:8" x14ac:dyDescent="0.25">
      <c r="A33" t="s">
        <v>75</v>
      </c>
      <c r="B33" t="str">
        <v>x62</v>
      </c>
      <c r="C33">
        <v>1</v>
      </c>
      <c r="D33" t="s">
        <v>14</v>
      </c>
      <c r="F33" t="str">
        <v>y6</v>
      </c>
      <c r="H33" t="s">
        <v>7</v>
      </c>
    </row>
    <row r="34" spans="1:8" x14ac:dyDescent="0.25">
      <c r="A34" t="s">
        <v>76</v>
      </c>
      <c r="B34" t="str">
        <v>x63</v>
      </c>
      <c r="C34">
        <v>1</v>
      </c>
      <c r="D34" t="s">
        <v>14</v>
      </c>
      <c r="F34" t="str">
        <v>y6</v>
      </c>
      <c r="H34" t="s">
        <v>7</v>
      </c>
    </row>
    <row r="35" spans="1:8" x14ac:dyDescent="0.25">
      <c r="A35" t="s">
        <v>77</v>
      </c>
      <c r="B35" t="str">
        <v>x64</v>
      </c>
      <c r="C35">
        <v>1</v>
      </c>
      <c r="D35" t="s">
        <v>14</v>
      </c>
      <c r="F35" t="str">
        <v>y6</v>
      </c>
      <c r="H35" t="s">
        <v>7</v>
      </c>
    </row>
    <row r="36" spans="1:8" x14ac:dyDescent="0.25">
      <c r="A36" t="s">
        <v>78</v>
      </c>
      <c r="B36" t="str">
        <v>x65</v>
      </c>
      <c r="C36">
        <v>1</v>
      </c>
      <c r="D36" t="s">
        <v>14</v>
      </c>
      <c r="F36" t="str">
        <v>y6</v>
      </c>
      <c r="H36" t="s">
        <v>7</v>
      </c>
    </row>
    <row r="37" spans="1:8" x14ac:dyDescent="0.25">
      <c r="A37" t="s">
        <v>79</v>
      </c>
      <c r="B37" t="str">
        <v>x66</v>
      </c>
      <c r="C37">
        <v>1</v>
      </c>
      <c r="D37" t="s">
        <v>14</v>
      </c>
      <c r="F37" t="str">
        <v>y6</v>
      </c>
      <c r="H37" t="s">
        <v>7</v>
      </c>
    </row>
    <row r="38" spans="1:8" x14ac:dyDescent="0.25">
      <c r="A38" t="s">
        <v>80</v>
      </c>
      <c r="B38" t="str" cm="1">
        <f t="array" ref="B38:B73">_xlfn.TOCOL(design!E11:J16,,FALSE)</f>
        <v>x11</v>
      </c>
      <c r="C38" cm="1">
        <f t="array" ref="C38:C73">_xlfn.TOCOL(design!E3:J8,1,TRUE)</f>
        <v>0</v>
      </c>
      <c r="D38" t="s">
        <v>14</v>
      </c>
      <c r="E38">
        <v>20</v>
      </c>
      <c r="H38" t="s">
        <v>7</v>
      </c>
    </row>
    <row r="39" spans="1:8" x14ac:dyDescent="0.25">
      <c r="A39" t="s">
        <v>81</v>
      </c>
      <c r="B39" t="str">
        <v>x12</v>
      </c>
      <c r="C39">
        <v>18</v>
      </c>
      <c r="D39" t="s">
        <v>14</v>
      </c>
      <c r="E39">
        <v>20</v>
      </c>
      <c r="H39" t="s">
        <v>7</v>
      </c>
    </row>
    <row r="40" spans="1:8" x14ac:dyDescent="0.25">
      <c r="A40" t="s">
        <v>82</v>
      </c>
      <c r="B40" t="str">
        <v>x13</v>
      </c>
      <c r="C40">
        <v>34</v>
      </c>
      <c r="D40" t="s">
        <v>14</v>
      </c>
      <c r="E40">
        <v>20</v>
      </c>
      <c r="H40" t="s">
        <v>7</v>
      </c>
    </row>
    <row r="41" spans="1:8" x14ac:dyDescent="0.25">
      <c r="A41" t="s">
        <v>83</v>
      </c>
      <c r="B41" t="str">
        <v>x14</v>
      </c>
      <c r="C41">
        <v>48</v>
      </c>
      <c r="D41" t="s">
        <v>14</v>
      </c>
      <c r="E41">
        <v>20</v>
      </c>
      <c r="H41" t="s">
        <v>7</v>
      </c>
    </row>
    <row r="42" spans="1:8" x14ac:dyDescent="0.25">
      <c r="A42" t="s">
        <v>84</v>
      </c>
      <c r="B42" t="str">
        <v>x15</v>
      </c>
      <c r="C42">
        <v>38</v>
      </c>
      <c r="D42" t="s">
        <v>14</v>
      </c>
      <c r="E42">
        <v>20</v>
      </c>
      <c r="H42" t="s">
        <v>7</v>
      </c>
    </row>
    <row r="43" spans="1:8" x14ac:dyDescent="0.25">
      <c r="A43" t="s">
        <v>85</v>
      </c>
      <c r="B43" t="str">
        <v>x16</v>
      </c>
      <c r="C43">
        <v>21</v>
      </c>
      <c r="D43" t="s">
        <v>14</v>
      </c>
      <c r="E43">
        <v>20</v>
      </c>
      <c r="H43" t="s">
        <v>7</v>
      </c>
    </row>
    <row r="44" spans="1:8" x14ac:dyDescent="0.25">
      <c r="A44" t="s">
        <v>86</v>
      </c>
      <c r="B44" t="str">
        <v>x21</v>
      </c>
      <c r="C44">
        <v>18</v>
      </c>
      <c r="D44" t="s">
        <v>14</v>
      </c>
      <c r="E44">
        <v>20</v>
      </c>
      <c r="H44" t="s">
        <v>7</v>
      </c>
    </row>
    <row r="45" spans="1:8" x14ac:dyDescent="0.25">
      <c r="A45" t="s">
        <v>87</v>
      </c>
      <c r="B45" t="str">
        <v>x22</v>
      </c>
      <c r="C45">
        <v>0</v>
      </c>
      <c r="D45" t="s">
        <v>14</v>
      </c>
      <c r="E45">
        <v>20</v>
      </c>
      <c r="H45" t="s">
        <v>7</v>
      </c>
    </row>
    <row r="46" spans="1:8" x14ac:dyDescent="0.25">
      <c r="A46" t="s">
        <v>88</v>
      </c>
      <c r="B46" t="str">
        <v>x23</v>
      </c>
      <c r="C46">
        <v>17</v>
      </c>
      <c r="D46" t="s">
        <v>14</v>
      </c>
      <c r="E46">
        <v>20</v>
      </c>
      <c r="H46" t="s">
        <v>7</v>
      </c>
    </row>
    <row r="47" spans="1:8" x14ac:dyDescent="0.25">
      <c r="A47" t="s">
        <v>89</v>
      </c>
      <c r="B47" t="str">
        <v>x24</v>
      </c>
      <c r="C47">
        <v>33</v>
      </c>
      <c r="D47" t="s">
        <v>14</v>
      </c>
      <c r="E47">
        <v>20</v>
      </c>
      <c r="H47" t="s">
        <v>7</v>
      </c>
    </row>
    <row r="48" spans="1:8" x14ac:dyDescent="0.25">
      <c r="A48" t="s">
        <v>90</v>
      </c>
      <c r="B48" t="str">
        <v>x25</v>
      </c>
      <c r="C48">
        <v>38</v>
      </c>
      <c r="D48" t="s">
        <v>14</v>
      </c>
      <c r="E48">
        <v>20</v>
      </c>
      <c r="H48" t="s">
        <v>7</v>
      </c>
    </row>
    <row r="49" spans="1:8" x14ac:dyDescent="0.25">
      <c r="A49" t="s">
        <v>91</v>
      </c>
      <c r="B49" t="str">
        <v>x26</v>
      </c>
      <c r="C49">
        <v>29</v>
      </c>
      <c r="D49" t="s">
        <v>14</v>
      </c>
      <c r="E49">
        <v>20</v>
      </c>
      <c r="H49" t="s">
        <v>7</v>
      </c>
    </row>
    <row r="50" spans="1:8" x14ac:dyDescent="0.25">
      <c r="A50" t="s">
        <v>92</v>
      </c>
      <c r="B50" t="str">
        <v>x31</v>
      </c>
      <c r="C50">
        <v>34</v>
      </c>
      <c r="D50" t="s">
        <v>14</v>
      </c>
      <c r="E50">
        <v>20</v>
      </c>
      <c r="H50" t="s">
        <v>7</v>
      </c>
    </row>
    <row r="51" spans="1:8" x14ac:dyDescent="0.25">
      <c r="A51" t="s">
        <v>93</v>
      </c>
      <c r="B51" t="str">
        <v>x32</v>
      </c>
      <c r="C51">
        <v>17</v>
      </c>
      <c r="D51" t="s">
        <v>14</v>
      </c>
      <c r="E51">
        <v>20</v>
      </c>
      <c r="H51" t="s">
        <v>7</v>
      </c>
    </row>
    <row r="52" spans="1:8" x14ac:dyDescent="0.25">
      <c r="A52" t="s">
        <v>94</v>
      </c>
      <c r="B52" t="str">
        <v>x33</v>
      </c>
      <c r="C52">
        <v>0</v>
      </c>
      <c r="D52" t="s">
        <v>14</v>
      </c>
      <c r="E52">
        <v>20</v>
      </c>
      <c r="H52" t="s">
        <v>7</v>
      </c>
    </row>
    <row r="53" spans="1:8" x14ac:dyDescent="0.25">
      <c r="A53" t="s">
        <v>95</v>
      </c>
      <c r="B53" t="str">
        <v>x34</v>
      </c>
      <c r="C53">
        <v>18</v>
      </c>
      <c r="D53" t="s">
        <v>14</v>
      </c>
      <c r="E53">
        <v>20</v>
      </c>
      <c r="H53" t="s">
        <v>7</v>
      </c>
    </row>
    <row r="54" spans="1:8" x14ac:dyDescent="0.25">
      <c r="A54" t="s">
        <v>96</v>
      </c>
      <c r="B54" t="str">
        <v>x35</v>
      </c>
      <c r="C54">
        <v>25</v>
      </c>
      <c r="D54" t="s">
        <v>14</v>
      </c>
      <c r="E54">
        <v>20</v>
      </c>
      <c r="H54" t="s">
        <v>7</v>
      </c>
    </row>
    <row r="55" spans="1:8" x14ac:dyDescent="0.25">
      <c r="A55" t="s">
        <v>97</v>
      </c>
      <c r="B55" t="str">
        <v>x36</v>
      </c>
      <c r="C55">
        <v>25</v>
      </c>
      <c r="D55" t="s">
        <v>14</v>
      </c>
      <c r="E55">
        <v>20</v>
      </c>
      <c r="H55" t="s">
        <v>7</v>
      </c>
    </row>
    <row r="56" spans="1:8" x14ac:dyDescent="0.25">
      <c r="A56" t="s">
        <v>98</v>
      </c>
      <c r="B56" t="str">
        <v>x41</v>
      </c>
      <c r="C56">
        <v>48</v>
      </c>
      <c r="D56" t="s">
        <v>14</v>
      </c>
      <c r="E56">
        <v>20</v>
      </c>
      <c r="H56" t="s">
        <v>7</v>
      </c>
    </row>
    <row r="57" spans="1:8" x14ac:dyDescent="0.25">
      <c r="A57" t="s">
        <v>99</v>
      </c>
      <c r="B57" t="str">
        <v>x42</v>
      </c>
      <c r="C57">
        <v>33</v>
      </c>
      <c r="D57" t="s">
        <v>14</v>
      </c>
      <c r="E57">
        <v>20</v>
      </c>
      <c r="H57" t="s">
        <v>7</v>
      </c>
    </row>
    <row r="58" spans="1:8" x14ac:dyDescent="0.25">
      <c r="A58" t="s">
        <v>100</v>
      </c>
      <c r="B58" t="str">
        <v>x43</v>
      </c>
      <c r="C58">
        <v>18</v>
      </c>
      <c r="D58" t="s">
        <v>14</v>
      </c>
      <c r="E58">
        <v>20</v>
      </c>
      <c r="H58" t="s">
        <v>7</v>
      </c>
    </row>
    <row r="59" spans="1:8" x14ac:dyDescent="0.25">
      <c r="A59" t="s">
        <v>101</v>
      </c>
      <c r="B59" t="str">
        <v>x44</v>
      </c>
      <c r="C59">
        <v>0</v>
      </c>
      <c r="D59" t="s">
        <v>14</v>
      </c>
      <c r="E59">
        <v>20</v>
      </c>
      <c r="H59" t="s">
        <v>7</v>
      </c>
    </row>
    <row r="60" spans="1:8" x14ac:dyDescent="0.25">
      <c r="A60" t="s">
        <v>102</v>
      </c>
      <c r="B60" t="str">
        <v>x45</v>
      </c>
      <c r="C60">
        <v>26</v>
      </c>
      <c r="D60" t="s">
        <v>14</v>
      </c>
      <c r="E60">
        <v>20</v>
      </c>
      <c r="H60" t="s">
        <v>7</v>
      </c>
    </row>
    <row r="61" spans="1:8" x14ac:dyDescent="0.25">
      <c r="A61" t="s">
        <v>103</v>
      </c>
      <c r="B61" t="str">
        <v>x46</v>
      </c>
      <c r="C61">
        <v>27</v>
      </c>
      <c r="D61" t="s">
        <v>14</v>
      </c>
      <c r="E61">
        <v>20</v>
      </c>
      <c r="H61" t="s">
        <v>7</v>
      </c>
    </row>
    <row r="62" spans="1:8" x14ac:dyDescent="0.25">
      <c r="A62" t="s">
        <v>104</v>
      </c>
      <c r="B62" t="str">
        <v>x51</v>
      </c>
      <c r="C62">
        <v>38</v>
      </c>
      <c r="D62" t="s">
        <v>14</v>
      </c>
      <c r="E62">
        <v>20</v>
      </c>
      <c r="H62" t="s">
        <v>7</v>
      </c>
    </row>
    <row r="63" spans="1:8" x14ac:dyDescent="0.25">
      <c r="A63" t="s">
        <v>105</v>
      </c>
      <c r="B63" t="str">
        <v>x52</v>
      </c>
      <c r="C63">
        <v>38</v>
      </c>
      <c r="D63" t="s">
        <v>14</v>
      </c>
      <c r="E63">
        <v>20</v>
      </c>
      <c r="H63" t="s">
        <v>7</v>
      </c>
    </row>
    <row r="64" spans="1:8" x14ac:dyDescent="0.25">
      <c r="A64" t="s">
        <v>106</v>
      </c>
      <c r="B64" t="str">
        <v>x53</v>
      </c>
      <c r="C64">
        <v>25</v>
      </c>
      <c r="D64" t="s">
        <v>14</v>
      </c>
      <c r="E64">
        <v>20</v>
      </c>
      <c r="H64" t="s">
        <v>7</v>
      </c>
    </row>
    <row r="65" spans="1:8" x14ac:dyDescent="0.25">
      <c r="A65" t="s">
        <v>107</v>
      </c>
      <c r="B65" t="str">
        <v>x54</v>
      </c>
      <c r="C65">
        <v>26</v>
      </c>
      <c r="D65" t="s">
        <v>14</v>
      </c>
      <c r="E65">
        <v>20</v>
      </c>
      <c r="H65" t="s">
        <v>7</v>
      </c>
    </row>
    <row r="66" spans="1:8" x14ac:dyDescent="0.25">
      <c r="A66" t="s">
        <v>108</v>
      </c>
      <c r="B66" t="str">
        <v>x55</v>
      </c>
      <c r="C66">
        <v>0</v>
      </c>
      <c r="D66" t="s">
        <v>14</v>
      </c>
      <c r="E66">
        <v>20</v>
      </c>
      <c r="H66" t="s">
        <v>7</v>
      </c>
    </row>
    <row r="67" spans="1:8" x14ac:dyDescent="0.25">
      <c r="A67" t="s">
        <v>109</v>
      </c>
      <c r="B67" t="str">
        <v>x56</v>
      </c>
      <c r="C67">
        <v>16</v>
      </c>
      <c r="D67" t="s">
        <v>14</v>
      </c>
      <c r="E67">
        <v>20</v>
      </c>
      <c r="H67" t="s">
        <v>7</v>
      </c>
    </row>
    <row r="68" spans="1:8" x14ac:dyDescent="0.25">
      <c r="A68" t="s">
        <v>110</v>
      </c>
      <c r="B68" t="str">
        <v>x61</v>
      </c>
      <c r="C68">
        <v>21</v>
      </c>
      <c r="D68" t="s">
        <v>14</v>
      </c>
      <c r="E68">
        <v>20</v>
      </c>
      <c r="H68" t="s">
        <v>7</v>
      </c>
    </row>
    <row r="69" spans="1:8" x14ac:dyDescent="0.25">
      <c r="A69" t="s">
        <v>111</v>
      </c>
      <c r="B69" t="str">
        <v>x62</v>
      </c>
      <c r="C69">
        <v>29</v>
      </c>
      <c r="D69" t="s">
        <v>14</v>
      </c>
      <c r="E69">
        <v>20</v>
      </c>
      <c r="H69" t="s">
        <v>7</v>
      </c>
    </row>
    <row r="70" spans="1:8" x14ac:dyDescent="0.25">
      <c r="A70" t="s">
        <v>112</v>
      </c>
      <c r="B70" t="str">
        <v>x63</v>
      </c>
      <c r="C70">
        <v>25</v>
      </c>
      <c r="D70" t="s">
        <v>14</v>
      </c>
      <c r="E70">
        <v>20</v>
      </c>
      <c r="H70" t="s">
        <v>7</v>
      </c>
    </row>
    <row r="71" spans="1:8" x14ac:dyDescent="0.25">
      <c r="A71" t="s">
        <v>113</v>
      </c>
      <c r="B71" t="str">
        <v>x64</v>
      </c>
      <c r="C71">
        <v>27</v>
      </c>
      <c r="D71" t="s">
        <v>14</v>
      </c>
      <c r="E71">
        <v>20</v>
      </c>
      <c r="H71" t="s">
        <v>7</v>
      </c>
    </row>
    <row r="72" spans="1:8" x14ac:dyDescent="0.25">
      <c r="A72" t="s">
        <v>114</v>
      </c>
      <c r="B72" t="str">
        <v>x65</v>
      </c>
      <c r="C72">
        <v>16</v>
      </c>
      <c r="D72" t="s">
        <v>14</v>
      </c>
      <c r="E72">
        <v>20</v>
      </c>
      <c r="H72" t="s">
        <v>7</v>
      </c>
    </row>
    <row r="73" spans="1:8" x14ac:dyDescent="0.25">
      <c r="A73" t="s">
        <v>115</v>
      </c>
      <c r="B73" t="str">
        <v>x66</v>
      </c>
      <c r="C73">
        <v>0</v>
      </c>
      <c r="D73" t="s">
        <v>14</v>
      </c>
      <c r="E73">
        <v>20</v>
      </c>
      <c r="H73" t="s">
        <v>7</v>
      </c>
    </row>
    <row r="74" spans="1:8" x14ac:dyDescent="0.25">
      <c r="A74" t="s">
        <v>116</v>
      </c>
      <c r="B74" t="str" cm="1">
        <f t="array" ref="B74:B109">_xlfn.TOCOL(design!E11:J16,,TRUE)</f>
        <v>x11</v>
      </c>
      <c r="C74">
        <v>1</v>
      </c>
      <c r="D74" t="s">
        <v>16</v>
      </c>
      <c r="E74">
        <v>1</v>
      </c>
      <c r="H74" t="s">
        <v>7</v>
      </c>
    </row>
    <row r="75" spans="1:8" x14ac:dyDescent="0.25">
      <c r="A75" t="s">
        <v>116</v>
      </c>
      <c r="B75" t="str">
        <v>x21</v>
      </c>
      <c r="C75">
        <v>1</v>
      </c>
      <c r="H75" t="s">
        <v>7</v>
      </c>
    </row>
    <row r="76" spans="1:8" x14ac:dyDescent="0.25">
      <c r="A76" t="s">
        <v>116</v>
      </c>
      <c r="B76" t="str">
        <v>x31</v>
      </c>
      <c r="C76">
        <v>1</v>
      </c>
      <c r="H76" t="s">
        <v>7</v>
      </c>
    </row>
    <row r="77" spans="1:8" x14ac:dyDescent="0.25">
      <c r="A77" t="s">
        <v>116</v>
      </c>
      <c r="B77" t="str">
        <v>x41</v>
      </c>
      <c r="C77">
        <v>1</v>
      </c>
      <c r="H77" t="s">
        <v>7</v>
      </c>
    </row>
    <row r="78" spans="1:8" x14ac:dyDescent="0.25">
      <c r="A78" t="s">
        <v>116</v>
      </c>
      <c r="B78" t="str">
        <v>x51</v>
      </c>
      <c r="C78">
        <v>1</v>
      </c>
      <c r="H78" t="s">
        <v>7</v>
      </c>
    </row>
    <row r="79" spans="1:8" x14ac:dyDescent="0.25">
      <c r="A79" t="s">
        <v>116</v>
      </c>
      <c r="B79" t="str">
        <v>x61</v>
      </c>
      <c r="C79">
        <v>1</v>
      </c>
      <c r="H79" t="s">
        <v>7</v>
      </c>
    </row>
    <row r="80" spans="1:8" x14ac:dyDescent="0.25">
      <c r="A80" t="s">
        <v>117</v>
      </c>
      <c r="B80" t="str">
        <v>x12</v>
      </c>
      <c r="C80">
        <v>1</v>
      </c>
      <c r="D80" t="s">
        <v>16</v>
      </c>
      <c r="E80">
        <v>1</v>
      </c>
      <c r="H80" t="s">
        <v>7</v>
      </c>
    </row>
    <row r="81" spans="1:8" x14ac:dyDescent="0.25">
      <c r="A81" t="s">
        <v>117</v>
      </c>
      <c r="B81" t="str">
        <v>x22</v>
      </c>
      <c r="C81">
        <v>1</v>
      </c>
      <c r="H81" t="s">
        <v>7</v>
      </c>
    </row>
    <row r="82" spans="1:8" x14ac:dyDescent="0.25">
      <c r="A82" t="s">
        <v>117</v>
      </c>
      <c r="B82" t="str">
        <v>x32</v>
      </c>
      <c r="C82">
        <v>1</v>
      </c>
      <c r="H82" t="s">
        <v>7</v>
      </c>
    </row>
    <row r="83" spans="1:8" x14ac:dyDescent="0.25">
      <c r="A83" t="s">
        <v>117</v>
      </c>
      <c r="B83" t="str">
        <v>x42</v>
      </c>
      <c r="C83">
        <v>1</v>
      </c>
      <c r="H83" t="s">
        <v>7</v>
      </c>
    </row>
    <row r="84" spans="1:8" x14ac:dyDescent="0.25">
      <c r="A84" t="s">
        <v>117</v>
      </c>
      <c r="B84" t="str">
        <v>x52</v>
      </c>
      <c r="C84">
        <v>1</v>
      </c>
      <c r="H84" t="s">
        <v>7</v>
      </c>
    </row>
    <row r="85" spans="1:8" x14ac:dyDescent="0.25">
      <c r="A85" t="s">
        <v>117</v>
      </c>
      <c r="B85" t="str">
        <v>x62</v>
      </c>
      <c r="C85">
        <v>1</v>
      </c>
      <c r="H85" t="s">
        <v>7</v>
      </c>
    </row>
    <row r="86" spans="1:8" x14ac:dyDescent="0.25">
      <c r="A86" t="s">
        <v>118</v>
      </c>
      <c r="B86" t="str">
        <v>x13</v>
      </c>
      <c r="C86">
        <v>1</v>
      </c>
      <c r="D86" t="s">
        <v>16</v>
      </c>
      <c r="E86">
        <v>1</v>
      </c>
      <c r="H86" t="s">
        <v>7</v>
      </c>
    </row>
    <row r="87" spans="1:8" x14ac:dyDescent="0.25">
      <c r="A87" t="s">
        <v>118</v>
      </c>
      <c r="B87" t="str">
        <v>x23</v>
      </c>
      <c r="C87">
        <v>1</v>
      </c>
      <c r="H87" t="s">
        <v>7</v>
      </c>
    </row>
    <row r="88" spans="1:8" x14ac:dyDescent="0.25">
      <c r="A88" t="s">
        <v>118</v>
      </c>
      <c r="B88" t="str">
        <v>x33</v>
      </c>
      <c r="C88">
        <v>1</v>
      </c>
      <c r="H88" t="s">
        <v>7</v>
      </c>
    </row>
    <row r="89" spans="1:8" x14ac:dyDescent="0.25">
      <c r="A89" t="s">
        <v>118</v>
      </c>
      <c r="B89" t="str">
        <v>x43</v>
      </c>
      <c r="C89">
        <v>1</v>
      </c>
      <c r="H89" t="s">
        <v>7</v>
      </c>
    </row>
    <row r="90" spans="1:8" x14ac:dyDescent="0.25">
      <c r="A90" t="s">
        <v>118</v>
      </c>
      <c r="B90" t="str">
        <v>x53</v>
      </c>
      <c r="C90">
        <v>1</v>
      </c>
      <c r="H90" t="s">
        <v>7</v>
      </c>
    </row>
    <row r="91" spans="1:8" x14ac:dyDescent="0.25">
      <c r="A91" t="s">
        <v>118</v>
      </c>
      <c r="B91" t="str">
        <v>x63</v>
      </c>
      <c r="C91">
        <v>1</v>
      </c>
      <c r="H91" t="s">
        <v>7</v>
      </c>
    </row>
    <row r="92" spans="1:8" x14ac:dyDescent="0.25">
      <c r="A92" t="s">
        <v>119</v>
      </c>
      <c r="B92" t="str">
        <v>x14</v>
      </c>
      <c r="C92">
        <v>1</v>
      </c>
      <c r="D92" t="s">
        <v>16</v>
      </c>
      <c r="E92">
        <v>1</v>
      </c>
      <c r="H92" t="s">
        <v>7</v>
      </c>
    </row>
    <row r="93" spans="1:8" x14ac:dyDescent="0.25">
      <c r="A93" t="s">
        <v>119</v>
      </c>
      <c r="B93" t="str">
        <v>x24</v>
      </c>
      <c r="C93">
        <v>1</v>
      </c>
      <c r="H93" t="s">
        <v>7</v>
      </c>
    </row>
    <row r="94" spans="1:8" x14ac:dyDescent="0.25">
      <c r="A94" t="s">
        <v>119</v>
      </c>
      <c r="B94" t="str">
        <v>x34</v>
      </c>
      <c r="C94">
        <v>1</v>
      </c>
      <c r="H94" t="s">
        <v>7</v>
      </c>
    </row>
    <row r="95" spans="1:8" x14ac:dyDescent="0.25">
      <c r="A95" t="s">
        <v>119</v>
      </c>
      <c r="B95" t="str">
        <v>x44</v>
      </c>
      <c r="C95">
        <v>1</v>
      </c>
      <c r="H95" t="s">
        <v>7</v>
      </c>
    </row>
    <row r="96" spans="1:8" x14ac:dyDescent="0.25">
      <c r="A96" t="s">
        <v>119</v>
      </c>
      <c r="B96" t="str">
        <v>x54</v>
      </c>
      <c r="C96">
        <v>1</v>
      </c>
      <c r="H96" t="s">
        <v>7</v>
      </c>
    </row>
    <row r="97" spans="1:8" x14ac:dyDescent="0.25">
      <c r="A97" t="s">
        <v>119</v>
      </c>
      <c r="B97" t="str">
        <v>x64</v>
      </c>
      <c r="C97">
        <v>1</v>
      </c>
      <c r="H97" t="s">
        <v>7</v>
      </c>
    </row>
    <row r="98" spans="1:8" x14ac:dyDescent="0.25">
      <c r="A98" t="s">
        <v>120</v>
      </c>
      <c r="B98" t="str">
        <v>x15</v>
      </c>
      <c r="C98">
        <v>1</v>
      </c>
      <c r="D98" t="s">
        <v>16</v>
      </c>
      <c r="E98">
        <v>1</v>
      </c>
      <c r="H98" t="s">
        <v>7</v>
      </c>
    </row>
    <row r="99" spans="1:8" x14ac:dyDescent="0.25">
      <c r="A99" t="s">
        <v>120</v>
      </c>
      <c r="B99" t="str">
        <v>x25</v>
      </c>
      <c r="C99">
        <v>1</v>
      </c>
      <c r="H99" t="s">
        <v>7</v>
      </c>
    </row>
    <row r="100" spans="1:8" x14ac:dyDescent="0.25">
      <c r="A100" t="s">
        <v>120</v>
      </c>
      <c r="B100" t="str">
        <v>x35</v>
      </c>
      <c r="C100">
        <v>1</v>
      </c>
      <c r="H100" t="s">
        <v>7</v>
      </c>
    </row>
    <row r="101" spans="1:8" x14ac:dyDescent="0.25">
      <c r="A101" t="s">
        <v>120</v>
      </c>
      <c r="B101" t="str">
        <v>x45</v>
      </c>
      <c r="C101">
        <v>1</v>
      </c>
      <c r="H101" t="s">
        <v>7</v>
      </c>
    </row>
    <row r="102" spans="1:8" x14ac:dyDescent="0.25">
      <c r="A102" t="s">
        <v>120</v>
      </c>
      <c r="B102" t="str">
        <v>x55</v>
      </c>
      <c r="C102">
        <v>1</v>
      </c>
      <c r="H102" t="s">
        <v>7</v>
      </c>
    </row>
    <row r="103" spans="1:8" x14ac:dyDescent="0.25">
      <c r="A103" t="s">
        <v>120</v>
      </c>
      <c r="B103" t="str">
        <v>x65</v>
      </c>
      <c r="C103">
        <v>1</v>
      </c>
      <c r="H103" t="s">
        <v>7</v>
      </c>
    </row>
    <row r="104" spans="1:8" x14ac:dyDescent="0.25">
      <c r="A104" t="s">
        <v>121</v>
      </c>
      <c r="B104" t="str">
        <v>x16</v>
      </c>
      <c r="C104">
        <v>1</v>
      </c>
      <c r="D104" t="s">
        <v>16</v>
      </c>
      <c r="E104">
        <v>1</v>
      </c>
      <c r="H104" t="s">
        <v>7</v>
      </c>
    </row>
    <row r="105" spans="1:8" x14ac:dyDescent="0.25">
      <c r="A105" t="s">
        <v>121</v>
      </c>
      <c r="B105" t="str">
        <v>x26</v>
      </c>
      <c r="C105">
        <v>1</v>
      </c>
      <c r="H105" t="s">
        <v>7</v>
      </c>
    </row>
    <row r="106" spans="1:8" x14ac:dyDescent="0.25">
      <c r="A106" t="s">
        <v>121</v>
      </c>
      <c r="B106" t="str">
        <v>x36</v>
      </c>
      <c r="C106">
        <v>1</v>
      </c>
      <c r="H106" t="s">
        <v>7</v>
      </c>
    </row>
    <row r="107" spans="1:8" x14ac:dyDescent="0.25">
      <c r="A107" t="s">
        <v>121</v>
      </c>
      <c r="B107" t="str">
        <v>x46</v>
      </c>
      <c r="C107">
        <v>1</v>
      </c>
      <c r="H107" t="s">
        <v>7</v>
      </c>
    </row>
    <row r="108" spans="1:8" x14ac:dyDescent="0.25">
      <c r="A108" t="s">
        <v>121</v>
      </c>
      <c r="B108" t="str">
        <v>x56</v>
      </c>
      <c r="C108">
        <v>1</v>
      </c>
      <c r="H108" t="s">
        <v>7</v>
      </c>
    </row>
    <row r="109" spans="1:8" x14ac:dyDescent="0.25">
      <c r="A109" t="s">
        <v>121</v>
      </c>
      <c r="B109" t="str">
        <v>x66</v>
      </c>
      <c r="C109">
        <v>1</v>
      </c>
      <c r="H109" t="s">
        <v>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31A2-0C83-42EE-8F73-4507EB801839}">
  <dimension ref="A1:F7"/>
  <sheetViews>
    <sheetView tabSelected="1" workbookViewId="0">
      <selection activeCell="E25" sqref="E24:F25"/>
    </sheetView>
  </sheetViews>
  <sheetFormatPr defaultRowHeight="13.8" x14ac:dyDescent="0.25"/>
  <cols>
    <col min="5" max="5" width="16.77734375" bestFit="1" customWidth="1"/>
    <col min="6" max="6" width="6.109375" bestFit="1" customWidth="1"/>
  </cols>
  <sheetData>
    <row r="1" spans="1:6" x14ac:dyDescent="0.25">
      <c r="A1" t="s">
        <v>0</v>
      </c>
      <c r="B1" t="s">
        <v>9</v>
      </c>
      <c r="C1" t="s">
        <v>17</v>
      </c>
      <c r="D1" t="s">
        <v>122</v>
      </c>
      <c r="E1" t="s">
        <v>12</v>
      </c>
      <c r="F1" t="s">
        <v>5</v>
      </c>
    </row>
    <row r="2" spans="1:6" x14ac:dyDescent="0.25">
      <c r="A2" t="s">
        <v>18</v>
      </c>
      <c r="B2">
        <v>1</v>
      </c>
      <c r="C2" t="s">
        <v>123</v>
      </c>
      <c r="E2" t="s">
        <v>27</v>
      </c>
      <c r="F2" t="s">
        <v>7</v>
      </c>
    </row>
    <row r="3" spans="1:6" x14ac:dyDescent="0.25">
      <c r="A3" t="s">
        <v>19</v>
      </c>
      <c r="B3">
        <v>1</v>
      </c>
      <c r="F3" t="s">
        <v>7</v>
      </c>
    </row>
    <row r="4" spans="1:6" x14ac:dyDescent="0.25">
      <c r="A4" t="s">
        <v>20</v>
      </c>
      <c r="B4">
        <v>1</v>
      </c>
      <c r="F4" t="s">
        <v>7</v>
      </c>
    </row>
    <row r="5" spans="1:6" x14ac:dyDescent="0.25">
      <c r="A5" t="s">
        <v>21</v>
      </c>
      <c r="B5">
        <v>1</v>
      </c>
      <c r="F5" t="s">
        <v>7</v>
      </c>
    </row>
    <row r="6" spans="1:6" x14ac:dyDescent="0.25">
      <c r="A6" t="s">
        <v>40</v>
      </c>
      <c r="B6">
        <v>1</v>
      </c>
      <c r="F6" t="s">
        <v>7</v>
      </c>
    </row>
    <row r="7" spans="1:6" x14ac:dyDescent="0.25">
      <c r="A7" t="s">
        <v>41</v>
      </c>
      <c r="B7">
        <v>1</v>
      </c>
      <c r="F7" t="s">
        <v>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9E68-F928-41BD-A1E6-0D2E2E616BFB}">
  <dimension ref="C1:T59"/>
  <sheetViews>
    <sheetView topLeftCell="A11" workbookViewId="0">
      <selection activeCell="E24" sqref="E24"/>
    </sheetView>
  </sheetViews>
  <sheetFormatPr defaultRowHeight="13.8" x14ac:dyDescent="0.25"/>
  <cols>
    <col min="4" max="4" width="45.21875" bestFit="1" customWidth="1"/>
    <col min="11" max="11" width="18.77734375" bestFit="1" customWidth="1"/>
    <col min="12" max="12" width="18.5546875" customWidth="1"/>
    <col min="13" max="13" width="17.33203125" customWidth="1"/>
  </cols>
  <sheetData>
    <row r="1" spans="3:10" x14ac:dyDescent="0.25">
      <c r="D1" s="2"/>
      <c r="E1" s="17" t="s">
        <v>28</v>
      </c>
      <c r="F1" s="17"/>
      <c r="G1" s="17"/>
      <c r="H1" s="17"/>
      <c r="I1" s="17"/>
      <c r="J1" s="17"/>
    </row>
    <row r="2" spans="3:10" ht="14.4" x14ac:dyDescent="0.25">
      <c r="D2" s="3"/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</row>
    <row r="3" spans="3:10" ht="14.4" x14ac:dyDescent="0.25">
      <c r="C3" s="18" t="s">
        <v>35</v>
      </c>
      <c r="D3" s="5" t="s">
        <v>29</v>
      </c>
      <c r="E3" s="6">
        <v>0</v>
      </c>
      <c r="F3" s="6">
        <v>18</v>
      </c>
      <c r="G3" s="6">
        <v>34</v>
      </c>
      <c r="H3" s="6">
        <v>48</v>
      </c>
      <c r="I3" s="6">
        <v>38</v>
      </c>
      <c r="J3" s="6">
        <v>21</v>
      </c>
    </row>
    <row r="4" spans="3:10" ht="14.4" x14ac:dyDescent="0.25">
      <c r="C4" s="18"/>
      <c r="D4" s="5" t="s">
        <v>30</v>
      </c>
      <c r="E4" s="6">
        <v>18</v>
      </c>
      <c r="F4" s="6">
        <v>0</v>
      </c>
      <c r="G4" s="6">
        <v>17</v>
      </c>
      <c r="H4" s="6">
        <v>33</v>
      </c>
      <c r="I4" s="6">
        <v>38</v>
      </c>
      <c r="J4" s="6">
        <v>29</v>
      </c>
    </row>
    <row r="5" spans="3:10" ht="14.4" x14ac:dyDescent="0.25">
      <c r="C5" s="18"/>
      <c r="D5" s="5" t="s">
        <v>31</v>
      </c>
      <c r="E5" s="6">
        <v>34</v>
      </c>
      <c r="F5" s="6">
        <v>17</v>
      </c>
      <c r="G5" s="6">
        <v>0</v>
      </c>
      <c r="H5" s="6">
        <v>18</v>
      </c>
      <c r="I5" s="6">
        <v>25</v>
      </c>
      <c r="J5" s="6">
        <v>25</v>
      </c>
    </row>
    <row r="6" spans="3:10" ht="14.4" x14ac:dyDescent="0.25">
      <c r="C6" s="18"/>
      <c r="D6" s="5" t="s">
        <v>32</v>
      </c>
      <c r="E6" s="6">
        <v>48</v>
      </c>
      <c r="F6" s="6">
        <v>33</v>
      </c>
      <c r="G6" s="6">
        <v>18</v>
      </c>
      <c r="H6" s="6">
        <v>0</v>
      </c>
      <c r="I6" s="6">
        <v>26</v>
      </c>
      <c r="J6" s="6">
        <v>27</v>
      </c>
    </row>
    <row r="7" spans="3:10" ht="14.4" x14ac:dyDescent="0.25">
      <c r="C7" s="18"/>
      <c r="D7" s="5" t="s">
        <v>33</v>
      </c>
      <c r="E7" s="6">
        <v>38</v>
      </c>
      <c r="F7" s="6">
        <v>38</v>
      </c>
      <c r="G7" s="6">
        <v>25</v>
      </c>
      <c r="H7" s="6">
        <v>26</v>
      </c>
      <c r="I7" s="6">
        <v>0</v>
      </c>
      <c r="J7" s="6">
        <v>16</v>
      </c>
    </row>
    <row r="8" spans="3:10" ht="14.4" x14ac:dyDescent="0.25">
      <c r="C8" s="18"/>
      <c r="D8" s="5" t="s">
        <v>34</v>
      </c>
      <c r="E8" s="6">
        <v>21</v>
      </c>
      <c r="F8" s="6">
        <v>29</v>
      </c>
      <c r="G8" s="6">
        <v>25</v>
      </c>
      <c r="H8" s="6">
        <v>27</v>
      </c>
      <c r="I8" s="6">
        <v>16</v>
      </c>
      <c r="J8" s="6">
        <v>0</v>
      </c>
    </row>
    <row r="9" spans="3:10" x14ac:dyDescent="0.25">
      <c r="D9" s="3"/>
      <c r="E9" s="3"/>
      <c r="F9" s="3"/>
      <c r="G9" s="3"/>
      <c r="H9" s="7"/>
    </row>
    <row r="10" spans="3:10" x14ac:dyDescent="0.25">
      <c r="D10" s="3"/>
      <c r="E10" s="19" t="s">
        <v>36</v>
      </c>
      <c r="F10" s="19"/>
      <c r="G10" s="19"/>
      <c r="H10" s="19"/>
      <c r="I10" s="19"/>
      <c r="J10" s="19"/>
    </row>
    <row r="11" spans="3:10" x14ac:dyDescent="0.25">
      <c r="C11" s="8"/>
      <c r="D11" s="20" t="s">
        <v>37</v>
      </c>
      <c r="E11" s="9" t="str" cm="1">
        <f t="array" ref="E11:J11">"x" &amp;  _xlfn.SEQUENCE(1,6,1,0) &amp; _xlfn.SEQUENCE(1,6,1,1)</f>
        <v>x11</v>
      </c>
      <c r="F11" s="9" t="str">
        <v>x12</v>
      </c>
      <c r="G11" s="9" t="str">
        <v>x13</v>
      </c>
      <c r="H11" s="9" t="str">
        <v>x14</v>
      </c>
      <c r="I11" s="9" t="str">
        <v>x15</v>
      </c>
      <c r="J11" s="9" t="str">
        <v>x16</v>
      </c>
    </row>
    <row r="12" spans="3:10" x14ac:dyDescent="0.25">
      <c r="C12" s="8"/>
      <c r="D12" s="20"/>
      <c r="E12" s="9" t="str" cm="1">
        <f t="array" ref="E12:J12">"x" &amp;  _xlfn.SEQUENCE(1,6,2,0) &amp; _xlfn.SEQUENCE(1,6,1,1)</f>
        <v>x21</v>
      </c>
      <c r="F12" s="9" t="str">
        <v>x22</v>
      </c>
      <c r="G12" s="9" t="str">
        <v>x23</v>
      </c>
      <c r="H12" s="9" t="str">
        <v>x24</v>
      </c>
      <c r="I12" s="9" t="str">
        <v>x25</v>
      </c>
      <c r="J12" s="9" t="str">
        <v>x26</v>
      </c>
    </row>
    <row r="13" spans="3:10" x14ac:dyDescent="0.25">
      <c r="C13" s="8"/>
      <c r="D13" s="20"/>
      <c r="E13" s="9" t="str" cm="1">
        <f t="array" ref="E13:J13">"x" &amp;  _xlfn.SEQUENCE(1,6,3,0) &amp; _xlfn.SEQUENCE(1,6,1,1)</f>
        <v>x31</v>
      </c>
      <c r="F13" s="9" t="str">
        <v>x32</v>
      </c>
      <c r="G13" s="9" t="str">
        <v>x33</v>
      </c>
      <c r="H13" s="9" t="str">
        <v>x34</v>
      </c>
      <c r="I13" s="9" t="str">
        <v>x35</v>
      </c>
      <c r="J13" s="9" t="str">
        <v>x36</v>
      </c>
    </row>
    <row r="14" spans="3:10" x14ac:dyDescent="0.25">
      <c r="C14" s="8"/>
      <c r="D14" s="20"/>
      <c r="E14" s="9" t="str" cm="1">
        <f t="array" ref="E14:J14">"x" &amp;  _xlfn.SEQUENCE(1,6,4,0) &amp; _xlfn.SEQUENCE(1,6,1,1)</f>
        <v>x41</v>
      </c>
      <c r="F14" s="9" t="str">
        <v>x42</v>
      </c>
      <c r="G14" s="9" t="str">
        <v>x43</v>
      </c>
      <c r="H14" s="9" t="str">
        <v>x44</v>
      </c>
      <c r="I14" s="9" t="str">
        <v>x45</v>
      </c>
      <c r="J14" s="9" t="str">
        <v>x46</v>
      </c>
    </row>
    <row r="15" spans="3:10" x14ac:dyDescent="0.25">
      <c r="C15" s="8"/>
      <c r="D15" s="20"/>
      <c r="E15" s="9" t="str" cm="1">
        <f t="array" ref="E15:J15">"x" &amp;  _xlfn.SEQUENCE(1,6,5,0) &amp; _xlfn.SEQUENCE(1,6,1,1)</f>
        <v>x51</v>
      </c>
      <c r="F15" s="9" t="str">
        <v>x52</v>
      </c>
      <c r="G15" s="9" t="str">
        <v>x53</v>
      </c>
      <c r="H15" s="9" t="str">
        <v>x54</v>
      </c>
      <c r="I15" s="9" t="str">
        <v>x55</v>
      </c>
      <c r="J15" s="9" t="str">
        <v>x56</v>
      </c>
    </row>
    <row r="16" spans="3:10" x14ac:dyDescent="0.25">
      <c r="C16" s="8"/>
      <c r="D16" s="20"/>
      <c r="E16" s="9" t="str" cm="1">
        <f t="array" ref="E16:J16">"x" &amp;  _xlfn.SEQUENCE(1,6,6,0) &amp; _xlfn.SEQUENCE(1,6,1,1)</f>
        <v>x61</v>
      </c>
      <c r="F16" s="9" t="str">
        <v>x62</v>
      </c>
      <c r="G16" s="9" t="str">
        <v>x63</v>
      </c>
      <c r="H16" s="9" t="str">
        <v>x64</v>
      </c>
      <c r="I16" s="9" t="str">
        <v>x65</v>
      </c>
      <c r="J16" s="9" t="str">
        <v>x66</v>
      </c>
    </row>
    <row r="17" spans="4:20" x14ac:dyDescent="0.25">
      <c r="D17" s="15" t="s">
        <v>38</v>
      </c>
      <c r="E17" s="3">
        <f>SUM(E11:E16)</f>
        <v>0</v>
      </c>
      <c r="F17" s="3">
        <f t="shared" ref="F17:J17" si="0">SUM(F11:F16)</f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</row>
    <row r="18" spans="4:20" x14ac:dyDescent="0.25">
      <c r="D18" s="15"/>
      <c r="E18" s="3" t="s">
        <v>16</v>
      </c>
      <c r="F18" s="3" t="s">
        <v>16</v>
      </c>
      <c r="G18" s="3" t="s">
        <v>16</v>
      </c>
      <c r="H18" s="3" t="s">
        <v>16</v>
      </c>
      <c r="I18" s="3" t="s">
        <v>16</v>
      </c>
      <c r="J18" s="3" t="s">
        <v>16</v>
      </c>
    </row>
    <row r="19" spans="4:20" x14ac:dyDescent="0.25">
      <c r="D19" s="15"/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4:20" x14ac:dyDescent="0.25">
      <c r="E20" s="21" t="s">
        <v>39</v>
      </c>
      <c r="F20" s="21"/>
      <c r="G20" s="21"/>
      <c r="H20" s="21"/>
      <c r="I20" s="21"/>
      <c r="J20" s="21"/>
    </row>
    <row r="21" spans="4:20" x14ac:dyDescent="0.25">
      <c r="E21" s="10" t="s">
        <v>18</v>
      </c>
      <c r="F21" s="10" t="s">
        <v>19</v>
      </c>
      <c r="G21" s="10" t="s">
        <v>20</v>
      </c>
      <c r="H21" s="10" t="s">
        <v>21</v>
      </c>
      <c r="I21" s="10" t="s">
        <v>40</v>
      </c>
      <c r="J21" s="10" t="s">
        <v>41</v>
      </c>
      <c r="K21" s="14" t="str">
        <f>_xlfn.TEXTJOIN("+",1,E21:J21)</f>
        <v>y1+y2+y3+y4+y5+y6</v>
      </c>
    </row>
    <row r="23" spans="4:20" ht="14.4" x14ac:dyDescent="0.3">
      <c r="D23" s="3"/>
      <c r="E23" s="15" t="s">
        <v>42</v>
      </c>
      <c r="F23" s="15"/>
      <c r="G23" s="15"/>
      <c r="H23" s="7"/>
      <c r="I23" s="16" t="s">
        <v>43</v>
      </c>
      <c r="J23" s="16"/>
      <c r="K23" s="16"/>
    </row>
    <row r="24" spans="4:20" x14ac:dyDescent="0.25">
      <c r="D24" s="11" t="str">
        <f xml:space="preserve"> "District 1 is served by " &amp; H24 &amp; " if " &amp; H24 &amp; " is built"</f>
        <v>District 1 is served by Station 1 if Station 1 is built</v>
      </c>
      <c r="E24" s="3" t="str" cm="1">
        <f t="array" ref="E24:E59">_xlfn.TOCOL(E11:J16)</f>
        <v>x11</v>
      </c>
      <c r="F24" s="3" t="s">
        <v>14</v>
      </c>
      <c r="G24" s="8" t="s">
        <v>18</v>
      </c>
      <c r="H24" s="12" t="s">
        <v>44</v>
      </c>
      <c r="I24" t="str" cm="1">
        <f t="array" ref="I24:I59">_xlfn.TOCOL(_xlfn.MAP(design!E3:J8,design!E11:J16,_xlfn.LAMBDA(_xlpm.x,_xlpm.y,_xlpm.x &amp;"*" &amp; _xlpm.y)))</f>
        <v>0*x11</v>
      </c>
      <c r="J24" t="s">
        <v>14</v>
      </c>
      <c r="K24">
        <v>20</v>
      </c>
      <c r="L24" s="13" t="str">
        <f>E24&amp;F24&amp;G24</f>
        <v>x11&lt;=y1</v>
      </c>
      <c r="M24" s="13" t="str">
        <f>I24&amp;J24&amp;K24</f>
        <v>0*x11&lt;=20</v>
      </c>
      <c r="O24" t="str" cm="1">
        <f t="array" ref="O24:O29">IF(_xlfn.SEQUENCE(6,1,1,1)=_xlfn.SEQUENCE(6,1,1,1),E21,"")</f>
        <v>y1</v>
      </c>
      <c r="P24" t="str" cm="1">
        <f t="array" ref="P24:P29">IF(_xlfn.SEQUENCE(6,1,1,1)=_xlfn.SEQUENCE(6,1,1,1),F21,"")</f>
        <v>y2</v>
      </c>
      <c r="Q24" t="str" cm="1">
        <f t="array" ref="Q24:Q29">IF(_xlfn.SEQUENCE(6,1,1,1)=_xlfn.SEQUENCE(6,1,1,1),G21,"")</f>
        <v>y3</v>
      </c>
      <c r="R24" t="str" cm="1">
        <f t="array" ref="R24:R29">IF(_xlfn.SEQUENCE(6,1,1,1)=_xlfn.SEQUENCE(6,1,1,1),H21,"")</f>
        <v>y4</v>
      </c>
      <c r="S24" t="str" cm="1">
        <f t="array" ref="S24:S29">IF(_xlfn.SEQUENCE(6,1,1,1)=_xlfn.SEQUENCE(6,1,1,1),I21,"")</f>
        <v>y5</v>
      </c>
      <c r="T24" t="str" cm="1">
        <f t="array" ref="T24:T29">IF(_xlfn.SEQUENCE(6,1,1,1)=_xlfn.SEQUENCE(6,1,1,1),J21,"")</f>
        <v>y6</v>
      </c>
    </row>
    <row r="25" spans="4:20" x14ac:dyDescent="0.25">
      <c r="D25" s="11" t="str">
        <f xml:space="preserve"> "District 2 is served by " &amp; H25 &amp; " if " &amp; H25 &amp; " is built"</f>
        <v>District 2 is served by Station 1 if Station 1 is built</v>
      </c>
      <c r="E25" s="3" t="str">
        <v>x12</v>
      </c>
      <c r="F25" s="3" t="s">
        <v>14</v>
      </c>
      <c r="G25" s="8" t="s">
        <v>18</v>
      </c>
      <c r="H25" s="12" t="s">
        <v>44</v>
      </c>
      <c r="I25" t="str">
        <v>18*x12</v>
      </c>
      <c r="J25" t="s">
        <v>14</v>
      </c>
      <c r="K25">
        <v>20</v>
      </c>
      <c r="L25" s="13" t="str">
        <f t="shared" ref="L25:L59" si="1">E25&amp;F25&amp;G25</f>
        <v>x12&lt;=y1</v>
      </c>
      <c r="M25" s="13" t="str">
        <f t="shared" ref="M25:M59" si="2">I25&amp;J25&amp;K25</f>
        <v>18*x12&lt;=20</v>
      </c>
      <c r="O25" t="str">
        <v>y1</v>
      </c>
      <c r="P25" t="str">
        <v>y2</v>
      </c>
      <c r="Q25" t="str">
        <v>y3</v>
      </c>
      <c r="R25" t="str">
        <v>y4</v>
      </c>
      <c r="S25" t="str">
        <v>y5</v>
      </c>
      <c r="T25" t="str">
        <v>y6</v>
      </c>
    </row>
    <row r="26" spans="4:20" x14ac:dyDescent="0.25">
      <c r="D26" s="11" t="str">
        <f xml:space="preserve"> "District 3 is served by " &amp; H26 &amp; " if " &amp; H26 &amp; " is built"</f>
        <v>District 3 is served by Station 1 if Station 1 is built</v>
      </c>
      <c r="E26" s="3" t="str">
        <v>x13</v>
      </c>
      <c r="F26" s="3" t="s">
        <v>14</v>
      </c>
      <c r="G26" s="8" t="s">
        <v>18</v>
      </c>
      <c r="H26" s="12" t="s">
        <v>44</v>
      </c>
      <c r="I26" t="str">
        <v>34*x13</v>
      </c>
      <c r="J26" t="s">
        <v>14</v>
      </c>
      <c r="K26">
        <v>20</v>
      </c>
      <c r="L26" s="13" t="str">
        <f t="shared" si="1"/>
        <v>x13&lt;=y1</v>
      </c>
      <c r="M26" s="13" t="str">
        <f t="shared" si="2"/>
        <v>34*x13&lt;=20</v>
      </c>
      <c r="O26" t="str">
        <v>y1</v>
      </c>
      <c r="P26" t="str">
        <v>y2</v>
      </c>
      <c r="Q26" t="str">
        <v>y3</v>
      </c>
      <c r="R26" t="str">
        <v>y4</v>
      </c>
      <c r="S26" t="str">
        <v>y5</v>
      </c>
      <c r="T26" t="str">
        <v>y6</v>
      </c>
    </row>
    <row r="27" spans="4:20" x14ac:dyDescent="0.25">
      <c r="D27" s="11" t="str">
        <f xml:space="preserve"> "District 4 is served by " &amp; H27 &amp; " if " &amp; H27 &amp; " is built"</f>
        <v>District 4 is served by Station 1 if Station 1 is built</v>
      </c>
      <c r="E27" s="3" t="str">
        <v>x14</v>
      </c>
      <c r="F27" s="3" t="s">
        <v>14</v>
      </c>
      <c r="G27" s="8" t="s">
        <v>18</v>
      </c>
      <c r="H27" s="12" t="s">
        <v>44</v>
      </c>
      <c r="I27" t="str">
        <v>48*x14</v>
      </c>
      <c r="J27" t="s">
        <v>14</v>
      </c>
      <c r="K27">
        <v>20</v>
      </c>
      <c r="L27" s="13" t="str">
        <f t="shared" si="1"/>
        <v>x14&lt;=y1</v>
      </c>
      <c r="M27" s="13" t="str">
        <f t="shared" si="2"/>
        <v>48*x14&lt;=20</v>
      </c>
      <c r="O27" t="str">
        <v>y1</v>
      </c>
      <c r="P27" t="str">
        <v>y2</v>
      </c>
      <c r="Q27" t="str">
        <v>y3</v>
      </c>
      <c r="R27" t="str">
        <v>y4</v>
      </c>
      <c r="S27" t="str">
        <v>y5</v>
      </c>
      <c r="T27" t="str">
        <v>y6</v>
      </c>
    </row>
    <row r="28" spans="4:20" x14ac:dyDescent="0.25">
      <c r="D28" s="11" t="str">
        <f xml:space="preserve"> "District 5 is served by " &amp; H28 &amp; " if " &amp; H28 &amp; " is built"</f>
        <v>District 5 is served by Station 1 if Station 1 is built</v>
      </c>
      <c r="E28" s="3" t="str">
        <v>x15</v>
      </c>
      <c r="F28" s="3" t="s">
        <v>14</v>
      </c>
      <c r="G28" s="8" t="s">
        <v>18</v>
      </c>
      <c r="H28" s="12" t="s">
        <v>44</v>
      </c>
      <c r="I28" t="str">
        <v>38*x15</v>
      </c>
      <c r="J28" t="s">
        <v>14</v>
      </c>
      <c r="K28">
        <v>20</v>
      </c>
      <c r="L28" s="13" t="str">
        <f t="shared" si="1"/>
        <v>x15&lt;=y1</v>
      </c>
      <c r="M28" s="13" t="str">
        <f t="shared" si="2"/>
        <v>38*x15&lt;=20</v>
      </c>
      <c r="O28" t="str">
        <v>y1</v>
      </c>
      <c r="P28" t="str">
        <v>y2</v>
      </c>
      <c r="Q28" t="str">
        <v>y3</v>
      </c>
      <c r="R28" t="str">
        <v>y4</v>
      </c>
      <c r="S28" t="str">
        <v>y5</v>
      </c>
      <c r="T28" t="str">
        <v>y6</v>
      </c>
    </row>
    <row r="29" spans="4:20" x14ac:dyDescent="0.25">
      <c r="D29" s="11" t="str">
        <f xml:space="preserve"> "District 6 is served by " &amp; H29 &amp; " if " &amp; H29 &amp; " is built"</f>
        <v>District 6 is served by Station 1 if Station 1 is built</v>
      </c>
      <c r="E29" s="3" t="str">
        <v>x16</v>
      </c>
      <c r="F29" s="3" t="s">
        <v>14</v>
      </c>
      <c r="G29" s="8" t="s">
        <v>18</v>
      </c>
      <c r="H29" s="12" t="s">
        <v>44</v>
      </c>
      <c r="I29" t="str">
        <v>21*x16</v>
      </c>
      <c r="J29" t="s">
        <v>14</v>
      </c>
      <c r="K29">
        <v>20</v>
      </c>
      <c r="L29" s="13" t="str">
        <f t="shared" si="1"/>
        <v>x16&lt;=y1</v>
      </c>
      <c r="M29" s="13" t="str">
        <f t="shared" si="2"/>
        <v>21*x16&lt;=20</v>
      </c>
      <c r="O29" t="str">
        <v>y1</v>
      </c>
      <c r="P29" t="str">
        <v>y2</v>
      </c>
      <c r="Q29" t="str">
        <v>y3</v>
      </c>
      <c r="R29" t="str">
        <v>y4</v>
      </c>
      <c r="S29" t="str">
        <v>y5</v>
      </c>
      <c r="T29" t="str">
        <v>y6</v>
      </c>
    </row>
    <row r="30" spans="4:20" x14ac:dyDescent="0.25">
      <c r="D30" s="11" t="str">
        <f xml:space="preserve"> "District 1 is served by " &amp; H30 &amp; " if " &amp; H30 &amp; " is built"</f>
        <v>District 1 is served by Station 2 if Station 2 is built</v>
      </c>
      <c r="E30" s="3" t="str">
        <v>x21</v>
      </c>
      <c r="F30" s="3" t="s">
        <v>14</v>
      </c>
      <c r="G30" s="8" t="s">
        <v>19</v>
      </c>
      <c r="H30" s="12" t="s">
        <v>45</v>
      </c>
      <c r="I30" t="str">
        <v>18*x21</v>
      </c>
      <c r="J30" t="s">
        <v>14</v>
      </c>
      <c r="K30">
        <v>20</v>
      </c>
      <c r="L30" s="13" t="str">
        <f t="shared" si="1"/>
        <v>x21&lt;=y2</v>
      </c>
      <c r="M30" s="13" t="str">
        <f t="shared" si="2"/>
        <v>18*x21&lt;=20</v>
      </c>
    </row>
    <row r="31" spans="4:20" x14ac:dyDescent="0.25">
      <c r="D31" s="11" t="str">
        <f xml:space="preserve"> "District 2 is served by " &amp; H31 &amp; " if " &amp; H31 &amp; " is built"</f>
        <v>District 2 is served by Station 2 if Station 2 is built</v>
      </c>
      <c r="E31" s="3" t="str">
        <v>x22</v>
      </c>
      <c r="F31" s="3" t="s">
        <v>14</v>
      </c>
      <c r="G31" s="8" t="s">
        <v>19</v>
      </c>
      <c r="H31" s="12" t="s">
        <v>45</v>
      </c>
      <c r="I31" t="str">
        <v>0*x22</v>
      </c>
      <c r="J31" t="s">
        <v>14</v>
      </c>
      <c r="K31">
        <v>20</v>
      </c>
      <c r="L31" s="13" t="str">
        <f t="shared" si="1"/>
        <v>x22&lt;=y2</v>
      </c>
      <c r="M31" s="13" t="str">
        <f t="shared" si="2"/>
        <v>0*x22&lt;=20</v>
      </c>
    </row>
    <row r="32" spans="4:20" x14ac:dyDescent="0.25">
      <c r="D32" s="11" t="str">
        <f xml:space="preserve"> "District 3 is served by " &amp; H32 &amp; " if " &amp; H32 &amp; " is built"</f>
        <v>District 3 is served by Station 2 if Station 2 is built</v>
      </c>
      <c r="E32" s="3" t="str">
        <v>x23</v>
      </c>
      <c r="F32" s="3" t="s">
        <v>14</v>
      </c>
      <c r="G32" s="8" t="s">
        <v>19</v>
      </c>
      <c r="H32" s="12" t="s">
        <v>45</v>
      </c>
      <c r="I32" t="str">
        <v>17*x23</v>
      </c>
      <c r="J32" t="s">
        <v>14</v>
      </c>
      <c r="K32">
        <v>20</v>
      </c>
      <c r="L32" s="13" t="str">
        <f t="shared" si="1"/>
        <v>x23&lt;=y2</v>
      </c>
      <c r="M32" s="13" t="str">
        <f t="shared" si="2"/>
        <v>17*x23&lt;=20</v>
      </c>
    </row>
    <row r="33" spans="4:13" x14ac:dyDescent="0.25">
      <c r="D33" s="11" t="str">
        <f xml:space="preserve"> "District 4 is served by " &amp; H33 &amp; " if " &amp; H33 &amp; " is built"</f>
        <v>District 4 is served by Station 2 if Station 2 is built</v>
      </c>
      <c r="E33" s="3" t="str">
        <v>x24</v>
      </c>
      <c r="F33" s="3" t="s">
        <v>14</v>
      </c>
      <c r="G33" s="8" t="s">
        <v>19</v>
      </c>
      <c r="H33" s="12" t="s">
        <v>45</v>
      </c>
      <c r="I33" t="str">
        <v>33*x24</v>
      </c>
      <c r="J33" t="s">
        <v>14</v>
      </c>
      <c r="K33">
        <v>20</v>
      </c>
      <c r="L33" s="13" t="str">
        <f t="shared" si="1"/>
        <v>x24&lt;=y2</v>
      </c>
      <c r="M33" s="13" t="str">
        <f t="shared" si="2"/>
        <v>33*x24&lt;=20</v>
      </c>
    </row>
    <row r="34" spans="4:13" x14ac:dyDescent="0.25">
      <c r="D34" s="11" t="str">
        <f xml:space="preserve"> "District 5 is served by " &amp; H34 &amp; " if " &amp; H34 &amp; " is built"</f>
        <v>District 5 is served by Station 2 if Station 2 is built</v>
      </c>
      <c r="E34" s="3" t="str">
        <v>x25</v>
      </c>
      <c r="F34" s="3" t="s">
        <v>14</v>
      </c>
      <c r="G34" s="8" t="s">
        <v>19</v>
      </c>
      <c r="H34" s="12" t="s">
        <v>45</v>
      </c>
      <c r="I34" t="str">
        <v>38*x25</v>
      </c>
      <c r="J34" t="s">
        <v>14</v>
      </c>
      <c r="K34">
        <v>20</v>
      </c>
      <c r="L34" s="13" t="str">
        <f t="shared" si="1"/>
        <v>x25&lt;=y2</v>
      </c>
      <c r="M34" s="13" t="str">
        <f t="shared" si="2"/>
        <v>38*x25&lt;=20</v>
      </c>
    </row>
    <row r="35" spans="4:13" x14ac:dyDescent="0.25">
      <c r="D35" s="11" t="str">
        <f xml:space="preserve"> "District 6 is served by " &amp; H35 &amp; " if " &amp; H35 &amp; " is built"</f>
        <v>District 6 is served by Station 2 if Station 2 is built</v>
      </c>
      <c r="E35" s="3" t="str">
        <v>x26</v>
      </c>
      <c r="F35" s="3" t="s">
        <v>14</v>
      </c>
      <c r="G35" s="8" t="s">
        <v>19</v>
      </c>
      <c r="H35" s="12" t="s">
        <v>45</v>
      </c>
      <c r="I35" t="str">
        <v>29*x26</v>
      </c>
      <c r="J35" t="s">
        <v>14</v>
      </c>
      <c r="K35">
        <v>20</v>
      </c>
      <c r="L35" s="13" t="str">
        <f t="shared" si="1"/>
        <v>x26&lt;=y2</v>
      </c>
      <c r="M35" s="13" t="str">
        <f t="shared" si="2"/>
        <v>29*x26&lt;=20</v>
      </c>
    </row>
    <row r="36" spans="4:13" x14ac:dyDescent="0.25">
      <c r="D36" s="11" t="str">
        <f xml:space="preserve"> "District 1 is served by " &amp; H36 &amp; " if " &amp; H36 &amp; " is built"</f>
        <v>District 1 is served by Station 3 if Station 3 is built</v>
      </c>
      <c r="E36" s="3" t="str">
        <v>x31</v>
      </c>
      <c r="F36" s="3" t="s">
        <v>14</v>
      </c>
      <c r="G36" s="8" t="s">
        <v>20</v>
      </c>
      <c r="H36" s="12" t="s">
        <v>46</v>
      </c>
      <c r="I36" t="str">
        <v>34*x31</v>
      </c>
      <c r="J36" t="s">
        <v>14</v>
      </c>
      <c r="K36">
        <v>20</v>
      </c>
      <c r="L36" s="13" t="str">
        <f t="shared" si="1"/>
        <v>x31&lt;=y3</v>
      </c>
      <c r="M36" s="13" t="str">
        <f t="shared" si="2"/>
        <v>34*x31&lt;=20</v>
      </c>
    </row>
    <row r="37" spans="4:13" x14ac:dyDescent="0.25">
      <c r="D37" s="11" t="str">
        <f xml:space="preserve"> "District 2 is served by " &amp; H37 &amp; " if " &amp; H37 &amp; " is built"</f>
        <v>District 2 is served by Station 3 if Station 3 is built</v>
      </c>
      <c r="E37" s="3" t="str">
        <v>x32</v>
      </c>
      <c r="F37" s="3" t="s">
        <v>14</v>
      </c>
      <c r="G37" s="8" t="s">
        <v>20</v>
      </c>
      <c r="H37" s="12" t="s">
        <v>46</v>
      </c>
      <c r="I37" t="str">
        <v>17*x32</v>
      </c>
      <c r="J37" t="s">
        <v>14</v>
      </c>
      <c r="K37">
        <v>20</v>
      </c>
      <c r="L37" s="13" t="str">
        <f t="shared" si="1"/>
        <v>x32&lt;=y3</v>
      </c>
      <c r="M37" s="13" t="str">
        <f t="shared" si="2"/>
        <v>17*x32&lt;=20</v>
      </c>
    </row>
    <row r="38" spans="4:13" x14ac:dyDescent="0.25">
      <c r="D38" s="11" t="str">
        <f xml:space="preserve"> "District 3 is served by " &amp; H38 &amp; " if " &amp; H38 &amp; " is built"</f>
        <v>District 3 is served by Station 3 if Station 3 is built</v>
      </c>
      <c r="E38" s="3" t="str">
        <v>x33</v>
      </c>
      <c r="F38" s="3" t="s">
        <v>14</v>
      </c>
      <c r="G38" s="8" t="s">
        <v>20</v>
      </c>
      <c r="H38" s="12" t="s">
        <v>46</v>
      </c>
      <c r="I38" t="str">
        <v>0*x33</v>
      </c>
      <c r="J38" t="s">
        <v>14</v>
      </c>
      <c r="K38">
        <v>20</v>
      </c>
      <c r="L38" s="13" t="str">
        <f t="shared" si="1"/>
        <v>x33&lt;=y3</v>
      </c>
      <c r="M38" s="13" t="str">
        <f t="shared" si="2"/>
        <v>0*x33&lt;=20</v>
      </c>
    </row>
    <row r="39" spans="4:13" x14ac:dyDescent="0.25">
      <c r="D39" s="11" t="str">
        <f xml:space="preserve"> "District 4 is served by " &amp; H39 &amp; " if " &amp; H39 &amp; " is built"</f>
        <v>District 4 is served by Station 3 if Station 3 is built</v>
      </c>
      <c r="E39" s="3" t="str">
        <v>x34</v>
      </c>
      <c r="F39" s="3" t="s">
        <v>14</v>
      </c>
      <c r="G39" s="8" t="s">
        <v>20</v>
      </c>
      <c r="H39" s="12" t="s">
        <v>46</v>
      </c>
      <c r="I39" t="str">
        <v>18*x34</v>
      </c>
      <c r="J39" t="s">
        <v>14</v>
      </c>
      <c r="K39">
        <v>20</v>
      </c>
      <c r="L39" s="13" t="str">
        <f t="shared" si="1"/>
        <v>x34&lt;=y3</v>
      </c>
      <c r="M39" s="13" t="str">
        <f t="shared" si="2"/>
        <v>18*x34&lt;=20</v>
      </c>
    </row>
    <row r="40" spans="4:13" x14ac:dyDescent="0.25">
      <c r="D40" s="11" t="str">
        <f xml:space="preserve"> "District 5 is served by " &amp; H40 &amp; " if " &amp; H40 &amp; " is built"</f>
        <v>District 5 is served by Station 3 if Station 3 is built</v>
      </c>
      <c r="E40" s="3" t="str">
        <v>x35</v>
      </c>
      <c r="F40" s="3" t="s">
        <v>14</v>
      </c>
      <c r="G40" s="8" t="s">
        <v>20</v>
      </c>
      <c r="H40" s="12" t="s">
        <v>46</v>
      </c>
      <c r="I40" t="str">
        <v>25*x35</v>
      </c>
      <c r="J40" t="s">
        <v>14</v>
      </c>
      <c r="K40">
        <v>20</v>
      </c>
      <c r="L40" s="13" t="str">
        <f t="shared" si="1"/>
        <v>x35&lt;=y3</v>
      </c>
      <c r="M40" s="13" t="str">
        <f t="shared" si="2"/>
        <v>25*x35&lt;=20</v>
      </c>
    </row>
    <row r="41" spans="4:13" x14ac:dyDescent="0.25">
      <c r="D41" s="11" t="str">
        <f xml:space="preserve"> "District 6 is served by " &amp; H41 &amp; " if " &amp; H41 &amp; " is built"</f>
        <v>District 6 is served by Station 3 if Station 3 is built</v>
      </c>
      <c r="E41" s="3" t="str">
        <v>x36</v>
      </c>
      <c r="F41" s="3" t="s">
        <v>14</v>
      </c>
      <c r="G41" s="8" t="s">
        <v>20</v>
      </c>
      <c r="H41" s="12" t="s">
        <v>46</v>
      </c>
      <c r="I41" t="str">
        <v>25*x36</v>
      </c>
      <c r="J41" t="s">
        <v>14</v>
      </c>
      <c r="K41">
        <v>20</v>
      </c>
      <c r="L41" s="13" t="str">
        <f t="shared" si="1"/>
        <v>x36&lt;=y3</v>
      </c>
      <c r="M41" s="13" t="str">
        <f t="shared" si="2"/>
        <v>25*x36&lt;=20</v>
      </c>
    </row>
    <row r="42" spans="4:13" x14ac:dyDescent="0.25">
      <c r="D42" s="11" t="str">
        <f xml:space="preserve"> "District 1 is served by " &amp; H42 &amp; " if " &amp; H42 &amp; " is built"</f>
        <v>District 1 is served by Station 4 if Station 4 is built</v>
      </c>
      <c r="E42" s="3" t="str">
        <v>x41</v>
      </c>
      <c r="F42" s="3" t="s">
        <v>14</v>
      </c>
      <c r="G42" s="8" t="s">
        <v>21</v>
      </c>
      <c r="H42" s="12" t="s">
        <v>47</v>
      </c>
      <c r="I42" t="str">
        <v>48*x41</v>
      </c>
      <c r="J42" t="s">
        <v>14</v>
      </c>
      <c r="K42">
        <v>20</v>
      </c>
      <c r="L42" s="13" t="str">
        <f t="shared" si="1"/>
        <v>x41&lt;=y4</v>
      </c>
      <c r="M42" s="13" t="str">
        <f t="shared" si="2"/>
        <v>48*x41&lt;=20</v>
      </c>
    </row>
    <row r="43" spans="4:13" x14ac:dyDescent="0.25">
      <c r="D43" s="11" t="str">
        <f xml:space="preserve"> "District 2 is served by " &amp; H43 &amp; " if " &amp; H43 &amp; " is built"</f>
        <v>District 2 is served by Station 4 if Station 4 is built</v>
      </c>
      <c r="E43" s="3" t="str">
        <v>x42</v>
      </c>
      <c r="F43" s="3" t="s">
        <v>14</v>
      </c>
      <c r="G43" s="8" t="s">
        <v>21</v>
      </c>
      <c r="H43" s="12" t="s">
        <v>47</v>
      </c>
      <c r="I43" t="str">
        <v>33*x42</v>
      </c>
      <c r="J43" t="s">
        <v>14</v>
      </c>
      <c r="K43">
        <v>20</v>
      </c>
      <c r="L43" s="13" t="str">
        <f t="shared" si="1"/>
        <v>x42&lt;=y4</v>
      </c>
      <c r="M43" s="13" t="str">
        <f t="shared" si="2"/>
        <v>33*x42&lt;=20</v>
      </c>
    </row>
    <row r="44" spans="4:13" x14ac:dyDescent="0.25">
      <c r="D44" s="11" t="str">
        <f xml:space="preserve"> "District 3 is served by " &amp; H44 &amp; " if " &amp; H44 &amp; " is built"</f>
        <v>District 3 is served by Station 4 if Station 4 is built</v>
      </c>
      <c r="E44" s="3" t="str">
        <v>x43</v>
      </c>
      <c r="F44" s="3" t="s">
        <v>14</v>
      </c>
      <c r="G44" s="8" t="s">
        <v>21</v>
      </c>
      <c r="H44" s="12" t="s">
        <v>47</v>
      </c>
      <c r="I44" t="str">
        <v>18*x43</v>
      </c>
      <c r="J44" t="s">
        <v>14</v>
      </c>
      <c r="K44">
        <v>20</v>
      </c>
      <c r="L44" s="13" t="str">
        <f t="shared" si="1"/>
        <v>x43&lt;=y4</v>
      </c>
      <c r="M44" s="13" t="str">
        <f t="shared" si="2"/>
        <v>18*x43&lt;=20</v>
      </c>
    </row>
    <row r="45" spans="4:13" x14ac:dyDescent="0.25">
      <c r="D45" s="11" t="str">
        <f xml:space="preserve"> "District 4 is served by " &amp; H45 &amp; " if " &amp; H45 &amp; " is built"</f>
        <v>District 4 is served by Station 4 if Station 4 is built</v>
      </c>
      <c r="E45" s="3" t="str">
        <v>x44</v>
      </c>
      <c r="F45" s="3" t="s">
        <v>14</v>
      </c>
      <c r="G45" s="8" t="s">
        <v>21</v>
      </c>
      <c r="H45" s="12" t="s">
        <v>47</v>
      </c>
      <c r="I45" t="str">
        <v>0*x44</v>
      </c>
      <c r="J45" t="s">
        <v>14</v>
      </c>
      <c r="K45">
        <v>20</v>
      </c>
      <c r="L45" s="13" t="str">
        <f t="shared" si="1"/>
        <v>x44&lt;=y4</v>
      </c>
      <c r="M45" s="13" t="str">
        <f t="shared" si="2"/>
        <v>0*x44&lt;=20</v>
      </c>
    </row>
    <row r="46" spans="4:13" x14ac:dyDescent="0.25">
      <c r="D46" s="11" t="str">
        <f xml:space="preserve"> "District 5 is served by " &amp; H46 &amp; " if " &amp; H46 &amp; " is built"</f>
        <v>District 5 is served by Station 4 if Station 4 is built</v>
      </c>
      <c r="E46" s="3" t="str">
        <v>x45</v>
      </c>
      <c r="F46" s="3" t="s">
        <v>14</v>
      </c>
      <c r="G46" s="8" t="s">
        <v>21</v>
      </c>
      <c r="H46" s="12" t="s">
        <v>47</v>
      </c>
      <c r="I46" t="str">
        <v>26*x45</v>
      </c>
      <c r="J46" t="s">
        <v>14</v>
      </c>
      <c r="K46">
        <v>20</v>
      </c>
      <c r="L46" s="13" t="str">
        <f t="shared" si="1"/>
        <v>x45&lt;=y4</v>
      </c>
      <c r="M46" s="13" t="str">
        <f t="shared" si="2"/>
        <v>26*x45&lt;=20</v>
      </c>
    </row>
    <row r="47" spans="4:13" x14ac:dyDescent="0.25">
      <c r="D47" s="11" t="str">
        <f xml:space="preserve"> "District 6 is served by " &amp; H47 &amp; " if " &amp; H47 &amp; " is built"</f>
        <v>District 6 is served by Station 4 if Station 4 is built</v>
      </c>
      <c r="E47" s="3" t="str">
        <v>x46</v>
      </c>
      <c r="F47" s="3" t="s">
        <v>14</v>
      </c>
      <c r="G47" s="8" t="s">
        <v>21</v>
      </c>
      <c r="H47" s="12" t="s">
        <v>47</v>
      </c>
      <c r="I47" t="str">
        <v>27*x46</v>
      </c>
      <c r="J47" t="s">
        <v>14</v>
      </c>
      <c r="K47">
        <v>20</v>
      </c>
      <c r="L47" s="13" t="str">
        <f t="shared" si="1"/>
        <v>x46&lt;=y4</v>
      </c>
      <c r="M47" s="13" t="str">
        <f t="shared" si="2"/>
        <v>27*x46&lt;=20</v>
      </c>
    </row>
    <row r="48" spans="4:13" x14ac:dyDescent="0.25">
      <c r="D48" s="11" t="str">
        <f xml:space="preserve"> "District 1 is served by " &amp; H48 &amp; " if " &amp; H48 &amp; " is built"</f>
        <v>District 1 is served by Station 5 if Station 5 is built</v>
      </c>
      <c r="E48" s="3" t="str">
        <v>x51</v>
      </c>
      <c r="F48" s="3" t="s">
        <v>14</v>
      </c>
      <c r="G48" s="8" t="s">
        <v>40</v>
      </c>
      <c r="H48" s="12" t="s">
        <v>48</v>
      </c>
      <c r="I48" t="str">
        <v>38*x51</v>
      </c>
      <c r="J48" t="s">
        <v>14</v>
      </c>
      <c r="K48">
        <v>20</v>
      </c>
      <c r="L48" s="13" t="str">
        <f t="shared" si="1"/>
        <v>x51&lt;=y5</v>
      </c>
      <c r="M48" s="13" t="str">
        <f t="shared" si="2"/>
        <v>38*x51&lt;=20</v>
      </c>
    </row>
    <row r="49" spans="4:13" x14ac:dyDescent="0.25">
      <c r="D49" s="11" t="str">
        <f xml:space="preserve"> "District 2 is served by " &amp; H49 &amp; " if " &amp; H49 &amp; " is built"</f>
        <v>District 2 is served by Station 5 if Station 5 is built</v>
      </c>
      <c r="E49" s="3" t="str">
        <v>x52</v>
      </c>
      <c r="F49" s="3" t="s">
        <v>14</v>
      </c>
      <c r="G49" s="8" t="s">
        <v>40</v>
      </c>
      <c r="H49" s="12" t="s">
        <v>48</v>
      </c>
      <c r="I49" t="str">
        <v>38*x52</v>
      </c>
      <c r="J49" t="s">
        <v>14</v>
      </c>
      <c r="K49">
        <v>20</v>
      </c>
      <c r="L49" s="13" t="str">
        <f t="shared" si="1"/>
        <v>x52&lt;=y5</v>
      </c>
      <c r="M49" s="13" t="str">
        <f t="shared" si="2"/>
        <v>38*x52&lt;=20</v>
      </c>
    </row>
    <row r="50" spans="4:13" x14ac:dyDescent="0.25">
      <c r="D50" s="11" t="str">
        <f xml:space="preserve"> "District 3 is served by " &amp; H50 &amp; " if " &amp; H50 &amp; " is built"</f>
        <v>District 3 is served by Station 5 if Station 5 is built</v>
      </c>
      <c r="E50" s="3" t="str">
        <v>x53</v>
      </c>
      <c r="F50" s="3" t="s">
        <v>14</v>
      </c>
      <c r="G50" s="8" t="s">
        <v>40</v>
      </c>
      <c r="H50" s="12" t="s">
        <v>48</v>
      </c>
      <c r="I50" t="str">
        <v>25*x53</v>
      </c>
      <c r="J50" t="s">
        <v>14</v>
      </c>
      <c r="K50">
        <v>20</v>
      </c>
      <c r="L50" s="13" t="str">
        <f t="shared" si="1"/>
        <v>x53&lt;=y5</v>
      </c>
      <c r="M50" s="13" t="str">
        <f t="shared" si="2"/>
        <v>25*x53&lt;=20</v>
      </c>
    </row>
    <row r="51" spans="4:13" x14ac:dyDescent="0.25">
      <c r="D51" s="11" t="str">
        <f xml:space="preserve"> "District 4 is served by " &amp; H51 &amp; " if " &amp; H51 &amp; " is built"</f>
        <v>District 4 is served by Station 5 if Station 5 is built</v>
      </c>
      <c r="E51" s="3" t="str">
        <v>x54</v>
      </c>
      <c r="F51" s="3" t="s">
        <v>14</v>
      </c>
      <c r="G51" s="8" t="s">
        <v>40</v>
      </c>
      <c r="H51" s="12" t="s">
        <v>48</v>
      </c>
      <c r="I51" t="str">
        <v>26*x54</v>
      </c>
      <c r="J51" t="s">
        <v>14</v>
      </c>
      <c r="K51">
        <v>20</v>
      </c>
      <c r="L51" s="13" t="str">
        <f t="shared" si="1"/>
        <v>x54&lt;=y5</v>
      </c>
      <c r="M51" s="13" t="str">
        <f t="shared" si="2"/>
        <v>26*x54&lt;=20</v>
      </c>
    </row>
    <row r="52" spans="4:13" x14ac:dyDescent="0.25">
      <c r="D52" s="11" t="str">
        <f xml:space="preserve"> "District 5 is served by " &amp; H52 &amp; " if " &amp; H52 &amp; " is built"</f>
        <v>District 5 is served by Station 5 if Station 5 is built</v>
      </c>
      <c r="E52" s="3" t="str">
        <v>x55</v>
      </c>
      <c r="F52" s="3" t="s">
        <v>14</v>
      </c>
      <c r="G52" s="8" t="s">
        <v>40</v>
      </c>
      <c r="H52" s="12" t="s">
        <v>48</v>
      </c>
      <c r="I52" t="str">
        <v>0*x55</v>
      </c>
      <c r="J52" t="s">
        <v>14</v>
      </c>
      <c r="K52">
        <v>20</v>
      </c>
      <c r="L52" s="13" t="str">
        <f t="shared" si="1"/>
        <v>x55&lt;=y5</v>
      </c>
      <c r="M52" s="13" t="str">
        <f t="shared" si="2"/>
        <v>0*x55&lt;=20</v>
      </c>
    </row>
    <row r="53" spans="4:13" x14ac:dyDescent="0.25">
      <c r="D53" s="11" t="str">
        <f xml:space="preserve"> "District 6 is served by " &amp; H53 &amp; " if " &amp; H53 &amp; " is built"</f>
        <v>District 6 is served by Station 5 if Station 5 is built</v>
      </c>
      <c r="E53" s="3" t="str">
        <v>x56</v>
      </c>
      <c r="F53" s="3" t="s">
        <v>14</v>
      </c>
      <c r="G53" s="8" t="s">
        <v>40</v>
      </c>
      <c r="H53" s="12" t="s">
        <v>48</v>
      </c>
      <c r="I53" t="str">
        <v>16*x56</v>
      </c>
      <c r="J53" t="s">
        <v>14</v>
      </c>
      <c r="K53">
        <v>20</v>
      </c>
      <c r="L53" s="13" t="str">
        <f t="shared" si="1"/>
        <v>x56&lt;=y5</v>
      </c>
      <c r="M53" s="13" t="str">
        <f t="shared" si="2"/>
        <v>16*x56&lt;=20</v>
      </c>
    </row>
    <row r="54" spans="4:13" x14ac:dyDescent="0.25">
      <c r="D54" s="11" t="str">
        <f xml:space="preserve"> "District 1 is served by " &amp; H54 &amp; " if " &amp; H54 &amp; " is built"</f>
        <v>District 1 is served by Station 6 if Station 6 is built</v>
      </c>
      <c r="E54" s="3" t="str">
        <v>x61</v>
      </c>
      <c r="F54" s="3" t="s">
        <v>14</v>
      </c>
      <c r="G54" s="8" t="s">
        <v>41</v>
      </c>
      <c r="H54" s="12" t="s">
        <v>49</v>
      </c>
      <c r="I54" t="str">
        <v>21*x61</v>
      </c>
      <c r="J54" t="s">
        <v>14</v>
      </c>
      <c r="K54">
        <v>20</v>
      </c>
      <c r="L54" s="13" t="str">
        <f t="shared" si="1"/>
        <v>x61&lt;=y6</v>
      </c>
      <c r="M54" s="13" t="str">
        <f t="shared" si="2"/>
        <v>21*x61&lt;=20</v>
      </c>
    </row>
    <row r="55" spans="4:13" x14ac:dyDescent="0.25">
      <c r="D55" s="11" t="str">
        <f xml:space="preserve"> "District 2 is served by " &amp; H55 &amp; " if " &amp; H55 &amp; " is built"</f>
        <v>District 2 is served by Station 6 if Station 6 is built</v>
      </c>
      <c r="E55" s="3" t="str">
        <v>x62</v>
      </c>
      <c r="F55" s="3" t="s">
        <v>14</v>
      </c>
      <c r="G55" s="8" t="s">
        <v>41</v>
      </c>
      <c r="H55" s="12" t="s">
        <v>49</v>
      </c>
      <c r="I55" t="str">
        <v>29*x62</v>
      </c>
      <c r="J55" t="s">
        <v>14</v>
      </c>
      <c r="K55">
        <v>20</v>
      </c>
      <c r="L55" s="13" t="str">
        <f t="shared" si="1"/>
        <v>x62&lt;=y6</v>
      </c>
      <c r="M55" s="13" t="str">
        <f t="shared" si="2"/>
        <v>29*x62&lt;=20</v>
      </c>
    </row>
    <row r="56" spans="4:13" x14ac:dyDescent="0.25">
      <c r="D56" s="11" t="str">
        <f xml:space="preserve"> "District 3 is served by " &amp; H56 &amp; " if " &amp; H56 &amp; " is built"</f>
        <v>District 3 is served by Station 6 if Station 6 is built</v>
      </c>
      <c r="E56" s="3" t="str">
        <v>x63</v>
      </c>
      <c r="F56" s="3" t="s">
        <v>14</v>
      </c>
      <c r="G56" s="8" t="s">
        <v>41</v>
      </c>
      <c r="H56" s="12" t="s">
        <v>49</v>
      </c>
      <c r="I56" t="str">
        <v>25*x63</v>
      </c>
      <c r="J56" t="s">
        <v>14</v>
      </c>
      <c r="K56">
        <v>20</v>
      </c>
      <c r="L56" s="13" t="str">
        <f t="shared" si="1"/>
        <v>x63&lt;=y6</v>
      </c>
      <c r="M56" s="13" t="str">
        <f t="shared" si="2"/>
        <v>25*x63&lt;=20</v>
      </c>
    </row>
    <row r="57" spans="4:13" x14ac:dyDescent="0.25">
      <c r="D57" s="11" t="str">
        <f xml:space="preserve"> "District 4 is served by " &amp; H57 &amp; " if " &amp; H57 &amp; " is built"</f>
        <v>District 4 is served by Station 6 if Station 6 is built</v>
      </c>
      <c r="E57" s="3" t="str">
        <v>x64</v>
      </c>
      <c r="F57" s="3" t="s">
        <v>14</v>
      </c>
      <c r="G57" s="8" t="s">
        <v>41</v>
      </c>
      <c r="H57" s="12" t="s">
        <v>49</v>
      </c>
      <c r="I57" t="str">
        <v>27*x64</v>
      </c>
      <c r="J57" t="s">
        <v>14</v>
      </c>
      <c r="K57">
        <v>20</v>
      </c>
      <c r="L57" s="13" t="str">
        <f t="shared" si="1"/>
        <v>x64&lt;=y6</v>
      </c>
      <c r="M57" s="13" t="str">
        <f t="shared" si="2"/>
        <v>27*x64&lt;=20</v>
      </c>
    </row>
    <row r="58" spans="4:13" x14ac:dyDescent="0.25">
      <c r="D58" s="11" t="str">
        <f xml:space="preserve"> "District 5 is served by " &amp; H58 &amp; " if " &amp; H58 &amp; " is built"</f>
        <v>District 5 is served by Station 6 if Station 6 is built</v>
      </c>
      <c r="E58" s="3" t="str">
        <v>x65</v>
      </c>
      <c r="F58" s="3" t="s">
        <v>14</v>
      </c>
      <c r="G58" s="8" t="s">
        <v>41</v>
      </c>
      <c r="H58" s="12" t="s">
        <v>49</v>
      </c>
      <c r="I58" t="str">
        <v>16*x65</v>
      </c>
      <c r="J58" t="s">
        <v>14</v>
      </c>
      <c r="K58">
        <v>20</v>
      </c>
      <c r="L58" s="13" t="str">
        <f t="shared" si="1"/>
        <v>x65&lt;=y6</v>
      </c>
      <c r="M58" s="13" t="str">
        <f t="shared" si="2"/>
        <v>16*x65&lt;=20</v>
      </c>
    </row>
    <row r="59" spans="4:13" x14ac:dyDescent="0.25">
      <c r="D59" s="11" t="str">
        <f xml:space="preserve"> "District 6 is served by " &amp; H59 &amp; " if " &amp; H59 &amp; " is built"</f>
        <v>District 6 is served by Station 6 if Station 6 is built</v>
      </c>
      <c r="E59" s="3" t="str">
        <v>x66</v>
      </c>
      <c r="F59" s="3" t="s">
        <v>14</v>
      </c>
      <c r="G59" s="8" t="s">
        <v>41</v>
      </c>
      <c r="H59" s="12" t="s">
        <v>49</v>
      </c>
      <c r="I59" t="str">
        <v>0*x66</v>
      </c>
      <c r="J59" t="s">
        <v>14</v>
      </c>
      <c r="K59">
        <v>20</v>
      </c>
      <c r="L59" s="13" t="str">
        <f t="shared" si="1"/>
        <v>x66&lt;=y6</v>
      </c>
      <c r="M59" s="13" t="str">
        <f t="shared" si="2"/>
        <v>0*x66&lt;=20</v>
      </c>
    </row>
  </sheetData>
  <mergeCells count="8">
    <mergeCell ref="E23:G23"/>
    <mergeCell ref="I23:K23"/>
    <mergeCell ref="E1:J1"/>
    <mergeCell ref="C3:C8"/>
    <mergeCell ref="E10:J10"/>
    <mergeCell ref="D11:D16"/>
    <mergeCell ref="D17:D19"/>
    <mergeCell ref="E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constraints</vt:lpstr>
      <vt:lpstr>objectives</vt:lpstr>
      <vt:lpstr>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- Nguyen Minh</dc:creator>
  <cp:lastModifiedBy>Ngoc - Nguyen Minh</cp:lastModifiedBy>
  <dcterms:created xsi:type="dcterms:W3CDTF">2025-03-26T09:42:10Z</dcterms:created>
  <dcterms:modified xsi:type="dcterms:W3CDTF">2025-03-27T14:47:00Z</dcterms:modified>
</cp:coreProperties>
</file>